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evue SPOTT_25\"/>
    </mc:Choice>
  </mc:AlternateContent>
  <xr:revisionPtr revIDLastSave="0" documentId="13_ncr:1_{E4737514-65B5-4525-81D4-2732E810740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KPI CAOUTCHOUC NATUREL 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8" i="1" l="1"/>
  <c r="D297" i="1"/>
  <c r="D296" i="1"/>
  <c r="D292" i="1"/>
  <c r="D295" i="1"/>
  <c r="D294" i="1"/>
  <c r="D293" i="1"/>
  <c r="D291" i="1"/>
  <c r="D290" i="1"/>
  <c r="D288" i="1"/>
  <c r="D287" i="1"/>
  <c r="D284" i="1"/>
  <c r="D285" i="1"/>
  <c r="D286" i="1"/>
  <c r="D283" i="1"/>
  <c r="D277" i="1"/>
  <c r="D276" i="1"/>
  <c r="D264" i="1"/>
  <c r="D265" i="1"/>
  <c r="D266" i="1"/>
  <c r="D267" i="1"/>
  <c r="D268" i="1"/>
  <c r="D269" i="1"/>
  <c r="D270" i="1"/>
  <c r="D263" i="1"/>
  <c r="D255" i="1"/>
  <c r="D256" i="1"/>
  <c r="D257" i="1"/>
  <c r="D258" i="1"/>
  <c r="D259" i="1"/>
  <c r="D260" i="1"/>
  <c r="D261" i="1"/>
  <c r="D254" i="1"/>
  <c r="D253" i="1"/>
  <c r="D252" i="1"/>
  <c r="D251" i="1"/>
  <c r="D250" i="1"/>
  <c r="D249" i="1"/>
  <c r="D248" i="1"/>
  <c r="D247" i="1"/>
  <c r="D245" i="1"/>
  <c r="D246" i="1"/>
  <c r="D244" i="1"/>
  <c r="D243" i="1"/>
  <c r="D239" i="1"/>
  <c r="D240" i="1"/>
  <c r="D241" i="1"/>
  <c r="D242" i="1"/>
  <c r="D238" i="1"/>
  <c r="D231" i="1"/>
  <c r="D232" i="1"/>
  <c r="D233" i="1"/>
  <c r="D234" i="1"/>
  <c r="D235" i="1"/>
  <c r="D230" i="1"/>
  <c r="D228" i="1"/>
  <c r="D227" i="1"/>
  <c r="D224" i="1"/>
  <c r="D225" i="1"/>
  <c r="D223" i="1"/>
  <c r="D221" i="1"/>
  <c r="D214" i="1"/>
  <c r="D215" i="1"/>
  <c r="D216" i="1"/>
  <c r="D217" i="1"/>
  <c r="D218" i="1"/>
  <c r="D213" i="1"/>
  <c r="D206" i="1"/>
  <c r="D207" i="1"/>
  <c r="D205" i="1"/>
  <c r="D204" i="1"/>
  <c r="D201" i="1"/>
  <c r="D203" i="1" s="1"/>
  <c r="D200" i="1"/>
  <c r="D198" i="1"/>
  <c r="D196" i="1"/>
  <c r="D194" i="1"/>
  <c r="D193" i="1"/>
  <c r="D186" i="1"/>
  <c r="D185" i="1"/>
  <c r="D187" i="1" s="1"/>
  <c r="D179" i="1"/>
  <c r="D178" i="1"/>
  <c r="D180" i="1" s="1"/>
  <c r="D172" i="1"/>
  <c r="D171" i="1"/>
  <c r="D165" i="1"/>
  <c r="D164" i="1"/>
  <c r="D156" i="1"/>
  <c r="D155" i="1"/>
  <c r="D150" i="1"/>
  <c r="D147" i="1"/>
  <c r="D146" i="1"/>
  <c r="D144" i="1"/>
  <c r="D141" i="1"/>
  <c r="D140" i="1"/>
  <c r="D138" i="1"/>
  <c r="D137" i="1"/>
  <c r="D139" i="1" s="1"/>
  <c r="D133" i="1"/>
  <c r="D128" i="1"/>
  <c r="D129" i="1"/>
  <c r="D130" i="1"/>
  <c r="D127" i="1"/>
  <c r="D123" i="1"/>
  <c r="D122" i="1"/>
  <c r="D112" i="1"/>
  <c r="D113" i="1"/>
  <c r="D114" i="1"/>
  <c r="D115" i="1"/>
  <c r="D116" i="1"/>
  <c r="D117" i="1"/>
  <c r="D111" i="1"/>
  <c r="D99" i="1"/>
  <c r="D98" i="1"/>
  <c r="D100" i="1"/>
  <c r="D101" i="1"/>
  <c r="D102" i="1"/>
  <c r="D103" i="1"/>
  <c r="D104" i="1"/>
  <c r="D105" i="1"/>
  <c r="D106" i="1"/>
  <c r="D107" i="1"/>
  <c r="D109" i="1"/>
  <c r="D110" i="1"/>
  <c r="D97" i="1"/>
  <c r="D108" i="1"/>
  <c r="D93" i="1"/>
  <c r="D94" i="1"/>
  <c r="D95" i="1"/>
  <c r="D92" i="1"/>
  <c r="D89" i="1"/>
  <c r="D90" i="1"/>
  <c r="D88" i="1"/>
  <c r="D85" i="1"/>
  <c r="D86" i="1"/>
  <c r="D84" i="1"/>
  <c r="D81" i="1"/>
  <c r="D82" i="1"/>
  <c r="D80" i="1"/>
  <c r="D76" i="1"/>
  <c r="D77" i="1"/>
  <c r="D78" i="1"/>
  <c r="D75" i="1"/>
  <c r="D72" i="1"/>
  <c r="D73" i="1"/>
  <c r="D74" i="1"/>
  <c r="D71" i="1"/>
  <c r="D67" i="1"/>
  <c r="D68" i="1"/>
  <c r="D69" i="1"/>
  <c r="D66" i="1"/>
  <c r="D62" i="1"/>
  <c r="D61" i="1"/>
  <c r="D64" i="1"/>
  <c r="D63" i="1"/>
  <c r="D59" i="1"/>
  <c r="D58" i="1"/>
  <c r="D57" i="1"/>
  <c r="D39" i="1"/>
  <c r="D36" i="1"/>
  <c r="D37" i="1" s="1"/>
  <c r="D35" i="1"/>
  <c r="D32" i="1"/>
  <c r="D31" i="1"/>
  <c r="D29" i="1"/>
  <c r="D28" i="1"/>
  <c r="D30" i="1" s="1"/>
  <c r="D26" i="1"/>
  <c r="D25" i="1"/>
  <c r="F24" i="1"/>
  <c r="G24" i="1"/>
  <c r="H24" i="1"/>
  <c r="I24" i="1"/>
  <c r="D23" i="1"/>
  <c r="D22" i="1"/>
  <c r="D18" i="1"/>
  <c r="D19" i="1"/>
  <c r="D17" i="1"/>
  <c r="D16" i="1"/>
  <c r="D14" i="1"/>
  <c r="D13" i="1"/>
  <c r="D9" i="1"/>
  <c r="D5" i="1"/>
  <c r="D4" i="1"/>
  <c r="D6" i="1" s="1"/>
  <c r="D7" i="1"/>
  <c r="D8" i="1" s="1"/>
  <c r="D157" i="1" l="1"/>
  <c r="D142" i="1"/>
  <c r="D143" i="1" s="1"/>
  <c r="D166" i="1"/>
  <c r="D131" i="1"/>
  <c r="D60" i="1"/>
  <c r="D173" i="1"/>
  <c r="D208" i="1"/>
  <c r="D132" i="1"/>
  <c r="D134" i="1"/>
  <c r="D24" i="1"/>
</calcChain>
</file>

<file path=xl/sharedStrings.xml><?xml version="1.0" encoding="utf-8"?>
<sst xmlns="http://schemas.openxmlformats.org/spreadsheetml/2006/main" count="621" uniqueCount="312">
  <si>
    <t>Unité</t>
  </si>
  <si>
    <t>Réalisé 2021</t>
  </si>
  <si>
    <t>Réalisé 2023</t>
  </si>
  <si>
    <t>Réalisé CRC 2023</t>
  </si>
  <si>
    <t>Réalisé GREL 2023</t>
  </si>
  <si>
    <t>Réalisé RENL 2023</t>
  </si>
  <si>
    <t>Réalisé SAPH 2023</t>
  </si>
  <si>
    <t>Réalisé SIPH 2023</t>
  </si>
  <si>
    <t>FILIÈRE CAOUTCHOUC NATUREL</t>
  </si>
  <si>
    <t>.</t>
  </si>
  <si>
    <t>x</t>
  </si>
  <si>
    <t>INDICATEURS</t>
  </si>
  <si>
    <t>#BLOCKED</t>
  </si>
  <si>
    <t>Superficie des plantations industrielles (mature et immature)</t>
  </si>
  <si>
    <t>Ha</t>
  </si>
  <si>
    <t>Superficie des plantations villageoises encadrées</t>
  </si>
  <si>
    <t>Superficie totale des plantations</t>
  </si>
  <si>
    <t>Superficie des plantations villageoises encadrées géolocalisées</t>
  </si>
  <si>
    <t>Taux de superficie de plantations villageoises encadrées géolocalisées</t>
  </si>
  <si>
    <t>%</t>
  </si>
  <si>
    <t>Chiffre d'affaires</t>
  </si>
  <si>
    <t>KFCFA</t>
  </si>
  <si>
    <t>Capital Humain</t>
  </si>
  <si>
    <t>Ratio</t>
  </si>
  <si>
    <t>Production des plantations industrielles</t>
  </si>
  <si>
    <t>Tonnes</t>
  </si>
  <si>
    <t>Production achetées aux planteurs villageois</t>
  </si>
  <si>
    <t>Production Totale des Matières Prémières</t>
  </si>
  <si>
    <t>Productions Usinées</t>
  </si>
  <si>
    <t>Productivité par hectare</t>
  </si>
  <si>
    <t>Sites de production</t>
  </si>
  <si>
    <t>Nombre</t>
  </si>
  <si>
    <t>Fournisseurs de produits et services</t>
  </si>
  <si>
    <t>Aide financière reçue du gouvernement</t>
  </si>
  <si>
    <t>FCFA</t>
  </si>
  <si>
    <t>Impôts et taxes versés auprès des ministères et administrations</t>
  </si>
  <si>
    <t>Membres au Conseil d'Administration</t>
  </si>
  <si>
    <t>Femmes dans le Conseil d'Administration</t>
  </si>
  <si>
    <t>Part des femmes dans le Conseil d'Administration</t>
  </si>
  <si>
    <t>Membres du Comité de Direction</t>
  </si>
  <si>
    <t>Femme dans le Comité de Direction</t>
  </si>
  <si>
    <t>Actions d'identification des non-conformités environnementales</t>
  </si>
  <si>
    <t>Actions d'identification des non-conformités socio-économiques</t>
  </si>
  <si>
    <t>Total des diagnostics menés pour détecter les non-conformités</t>
  </si>
  <si>
    <t>Budget alloué au pilotage DD</t>
  </si>
  <si>
    <t>Sites ayant effectué un audit interne DD</t>
  </si>
  <si>
    <t>Part des sites ayant effectué un audit interne DD</t>
  </si>
  <si>
    <t>Achats d'intrants agricole, industrielle et emballages</t>
  </si>
  <si>
    <t>Achats de prestations de services</t>
  </si>
  <si>
    <t>Total des Achats réalisés</t>
  </si>
  <si>
    <t>% du chiffre d'affaires issu des achats réalisés</t>
  </si>
  <si>
    <t>Achats auprès des fournisseurs nationaux</t>
  </si>
  <si>
    <t>Part des achats réalisés auprès des fournisseurs locaux</t>
  </si>
  <si>
    <t>Conflits d'intérêt déclarés</t>
  </si>
  <si>
    <t>Tonnage de production faisant l'objet d'une certification RSPO ou RSPO NPP</t>
  </si>
  <si>
    <t>Part du tonnage faisant l'objet d'une certification RSPO ou RSPO NPP</t>
  </si>
  <si>
    <t>Tonnage de production faisant l'objet d'une certification en matière de traçabilité</t>
  </si>
  <si>
    <t>Part du tonnage faisant l'objet d'une certification en matière de traçabilité</t>
  </si>
  <si>
    <t>Sites certifiés ISO 9001</t>
  </si>
  <si>
    <t>Part des sites certifiés ISO 9001</t>
  </si>
  <si>
    <t>Sites certifiés ISO 14001</t>
  </si>
  <si>
    <t>Part des sites certifiés ISO 14001</t>
  </si>
  <si>
    <t>Tonnage de produits transformés et expédiés par des sites certifiés ISO 14001</t>
  </si>
  <si>
    <t>Part du tonnage de production réalisée par des sites certifiés ISO 14001</t>
  </si>
  <si>
    <t>Surfaces des zones HCV ayant été évalués HCV-HCS</t>
  </si>
  <si>
    <t>Plaintes reçues des clients</t>
  </si>
  <si>
    <t>Collaborateurs avec un contrat à durée indéterminée (CDI)</t>
  </si>
  <si>
    <t>Collaborateurs avec un contrat à durée déterminée (CDD, CDDI)</t>
  </si>
  <si>
    <t>Total des collaborateurs</t>
  </si>
  <si>
    <t>Part des collaborateurs possédant un contrat à durée indéterminée</t>
  </si>
  <si>
    <t>collaborateurs sous-traitants</t>
  </si>
  <si>
    <t>Total des collaborateurs (Total des collaborateurs+collaborateurs sous-traitants)</t>
  </si>
  <si>
    <t>Collaborateurs femmes</t>
  </si>
  <si>
    <t>Collaborateurs hommes</t>
  </si>
  <si>
    <t>TEST COHERENCE Total des collaborateurs</t>
  </si>
  <si>
    <t>VRAI</t>
  </si>
  <si>
    <t>Ouvriers</t>
  </si>
  <si>
    <t>Employés</t>
  </si>
  <si>
    <t>Agents de maîtrise</t>
  </si>
  <si>
    <t>Cadres</t>
  </si>
  <si>
    <t>TEST COHERENCE Total des catégories</t>
  </si>
  <si>
    <t>Femmes ouvriers</t>
  </si>
  <si>
    <t>Femmes employés</t>
  </si>
  <si>
    <t>Femmes agents de maîtrise</t>
  </si>
  <si>
    <t>Femmes cadres</t>
  </si>
  <si>
    <t>Hommes ouvriers</t>
  </si>
  <si>
    <t>Hommes employés</t>
  </si>
  <si>
    <t>Hommes agents de maîtrise</t>
  </si>
  <si>
    <t>Hommes cadres</t>
  </si>
  <si>
    <t>TEST COHERENCE Total des hommes toutes catégories</t>
  </si>
  <si>
    <t>FAUX</t>
  </si>
  <si>
    <t>Collaborateurs dont l'âge &lt; 30 ans</t>
  </si>
  <si>
    <t>Collaborateurs dont l'âge &gt;= 30 et &lt;= 50 ans</t>
  </si>
  <si>
    <t>Collaborateurs dont l'âge &gt; 50 ans</t>
  </si>
  <si>
    <t>Femmes dont l'âge &lt; 30 ans</t>
  </si>
  <si>
    <t>Femmes dont l'âge &gt;= 30 et &lt;= 50 ans</t>
  </si>
  <si>
    <t>Femmes dont l'âge &gt; 50 ans</t>
  </si>
  <si>
    <t>TEST COHERENCE Total des femmes</t>
  </si>
  <si>
    <t>Hommes dont l'âge &lt; 30 ans</t>
  </si>
  <si>
    <t>Hommes dont l'âge &gt;= 30 et &lt;= 50 ans</t>
  </si>
  <si>
    <t>Hommes dont l'âge &gt; 50 ans</t>
  </si>
  <si>
    <t>TEST COHERENCE Total embauches par classe d'âge</t>
  </si>
  <si>
    <t>Embauches de l'année dont l'âge &lt; 30 ans</t>
  </si>
  <si>
    <t>Embauches de l'année dont l'âge &gt;= 30 et &lt;= 50 ans</t>
  </si>
  <si>
    <t>Embauches de l'année dont l'âge &gt; 50 ans</t>
  </si>
  <si>
    <t>Mobilité interne</t>
  </si>
  <si>
    <t>TEST COHERENCE Total embauches par sexe</t>
  </si>
  <si>
    <t>Embauches de l'année femmes dont l'âge &lt; 30 ans</t>
  </si>
  <si>
    <t>Embauches de l'année femmes dont l'âge &gt;= 30 et &lt;= 50 ans</t>
  </si>
  <si>
    <t>Embauches de l'année femmes dont l'âge &gt; 50 ans</t>
  </si>
  <si>
    <t>Total des embauches de l'année pour les femmes</t>
  </si>
  <si>
    <t>Embauches de l'année hommes dont l'âge &lt; 30 ans</t>
  </si>
  <si>
    <t>Embauches de l'année hommes dont l'âge &gt;= 30 et &lt;= 50 ans</t>
  </si>
  <si>
    <t>Embauches de l'année hommes dont l'âge &gt; 50 ans</t>
  </si>
  <si>
    <t>Total des embauches de l'année pour les hommes</t>
  </si>
  <si>
    <t>Total des embauches de l'année</t>
  </si>
  <si>
    <t>Total des entrées de l'année</t>
  </si>
  <si>
    <t>Démissions ouvriers</t>
  </si>
  <si>
    <t>Démissions  employés</t>
  </si>
  <si>
    <t>Démissions  agents de maîtrise</t>
  </si>
  <si>
    <t>Démissions  cadres</t>
  </si>
  <si>
    <t>Total des démissions</t>
  </si>
  <si>
    <t>Retraite (anticipée, raison médicale, date  normale)</t>
  </si>
  <si>
    <t>Départs négociés</t>
  </si>
  <si>
    <t>Licenciements (économiques, faute grave,...)</t>
  </si>
  <si>
    <t>Abandon de postes</t>
  </si>
  <si>
    <t>Départs liés à une fin de contrat CDD</t>
  </si>
  <si>
    <t>Décès</t>
  </si>
  <si>
    <t>Total des départs de l'année</t>
  </si>
  <si>
    <t>Total départ collaborateurs hommes</t>
  </si>
  <si>
    <t>Total départ collaborateurs femmes</t>
  </si>
  <si>
    <t>TEST COHERENCE Total départs des collaborateurs</t>
  </si>
  <si>
    <t>Mobilité externe</t>
  </si>
  <si>
    <t>Total des sorties de l'année</t>
  </si>
  <si>
    <t>TEST COHERENCE Bouclage des effectifs</t>
  </si>
  <si>
    <t>Turnover Hommes</t>
  </si>
  <si>
    <t>Turnover Femmes</t>
  </si>
  <si>
    <t>Heures de formation - ouvriers</t>
  </si>
  <si>
    <t>Heures</t>
  </si>
  <si>
    <t>Heures de formation - employés</t>
  </si>
  <si>
    <t>Heures de formation - agents de maîtrise</t>
  </si>
  <si>
    <t>Heures de formation - cadres</t>
  </si>
  <si>
    <t>Total des heures de formation</t>
  </si>
  <si>
    <t>Moyenne des heures de formation</t>
  </si>
  <si>
    <t>Heures de formation - collaborateurs femmes</t>
  </si>
  <si>
    <t>Heures de formation - collaborateurs hommes</t>
  </si>
  <si>
    <t>Moyenne des heures de formation collaborateurs femmes</t>
  </si>
  <si>
    <t>Moyenne des heures de formation collaborateurs hommes</t>
  </si>
  <si>
    <t>Masse salariale durant la période de reporting</t>
  </si>
  <si>
    <t>Dépenses de formation</t>
  </si>
  <si>
    <t>Part de la masse salariale consacrée à la formation</t>
  </si>
  <si>
    <t>Collaborateurs formés</t>
  </si>
  <si>
    <t>Collaborateurs femme formées</t>
  </si>
  <si>
    <t>Collaborateurs Hommes formés</t>
  </si>
  <si>
    <t>Pourcentage des collaborateurs formés</t>
  </si>
  <si>
    <t>Collaborateurs ayant fait l'objet d'un examen de leur performance durant l'année</t>
  </si>
  <si>
    <t>Part des Collaborateurs ayant fait l'objet d'un examen de leur performance durant l'année</t>
  </si>
  <si>
    <t>Collaborateurs couverts par des conventions collectives</t>
  </si>
  <si>
    <t>Cadres et agents de maîtrise recrutés dans la communauté locale</t>
  </si>
  <si>
    <t>Femmes dans les postes d'encadrement</t>
  </si>
  <si>
    <t>Collaborateurs en situation de handicap</t>
  </si>
  <si>
    <t>Salaire d'entrée dans le Groupe</t>
  </si>
  <si>
    <t>Salaire minimum légal et local</t>
  </si>
  <si>
    <t>Salaire d'entrée comparé au salaire local</t>
  </si>
  <si>
    <t>Rémuneration totale - Hommes</t>
  </si>
  <si>
    <t>Rémuneration total - Femmes</t>
  </si>
  <si>
    <t>TOTAL Rémunerations - Hommes+Femmes</t>
  </si>
  <si>
    <t>Ratio Rémuneration / Chiffre d’affaires.</t>
  </si>
  <si>
    <t>Taux de croissance de la Rémuneration</t>
  </si>
  <si>
    <t>Rémunération annuelle moyenne - Homme</t>
  </si>
  <si>
    <t>Rémunération annuelle moyenne - Femme</t>
  </si>
  <si>
    <t>Rémunération annuelle moyenne - Total collaborateur</t>
  </si>
  <si>
    <t>Égalité salariale entre les hommes et les femmes TOUTES CATEGORIES</t>
  </si>
  <si>
    <t>Rémuneration - OUVRIERS Hommes</t>
  </si>
  <si>
    <t>Rémuneration - OUVRIERS Femmes</t>
  </si>
  <si>
    <t>TOTAL Rémuneration - OUVRIERS</t>
  </si>
  <si>
    <t>Rémuneration Moyenne par OUVRIER</t>
  </si>
  <si>
    <t>Rémuneration Moyenne - OUVRIERS Hommes</t>
  </si>
  <si>
    <t>Rémuneration Moyenne - OUVRIERS Femmes</t>
  </si>
  <si>
    <t>Égalité salariale entre les hommes et les femmes OUVRIERS</t>
  </si>
  <si>
    <t>Rémuneration - EMPLOYES Hommes</t>
  </si>
  <si>
    <t>Rémuneration - EMPLOYES Femmes</t>
  </si>
  <si>
    <t>TOTAL Rémuneration - EMPLOYES</t>
  </si>
  <si>
    <t>Rémuneration Moyenne - EMPLOYES</t>
  </si>
  <si>
    <t>Rémuneration Moyenne - EMPLOYES Hommes</t>
  </si>
  <si>
    <t>Rémuneration Moyenne - EMPLOYES Femmes</t>
  </si>
  <si>
    <t>Égalité salariale entre les hommes et les femmes EMPLOYES</t>
  </si>
  <si>
    <t>Rémuneration - AGENTS DE MAITRISE Hommes</t>
  </si>
  <si>
    <t>Rémuneration - AGENTS DE MAITRISE Femmes</t>
  </si>
  <si>
    <t>TOTAL Rémuneration - AGENTS DE MAITRISE</t>
  </si>
  <si>
    <t>Rémuneration Moyenne - AGENTS DE MAITRISE</t>
  </si>
  <si>
    <t>Rémuneration Moyenne - AGENTS DE MAITRISE Hommes</t>
  </si>
  <si>
    <t>Rémuneration Moyenne - AGENTS DE MAITRISE Femmes</t>
  </si>
  <si>
    <t>Égalité salariale entre les hommes et les femmes AGENTS DE MAITRISE</t>
  </si>
  <si>
    <t>Rémuneration - CADRES Hommes</t>
  </si>
  <si>
    <t>Rémuneration - CADRES Femmes</t>
  </si>
  <si>
    <t>TOTAL Rémuneration - CADRES</t>
  </si>
  <si>
    <t>Rémuneration Moyenne - CADRES</t>
  </si>
  <si>
    <t>Rémuneration Moyenne - CADRES Hommes</t>
  </si>
  <si>
    <t>Rémuneration Moyenne - CADRES Femmes</t>
  </si>
  <si>
    <t>Égalité salariale entre les hommes et les femmes CADRES</t>
  </si>
  <si>
    <t>Collaborateurs formés à la santé et sécurité au travail</t>
  </si>
  <si>
    <t>Sensibilisation à la santé sécurité au travail</t>
  </si>
  <si>
    <t>Part des collaborateurs sensibilisés et formés à la santé et sécurité au travail</t>
  </si>
  <si>
    <t>Heures de formation à la sécurité dispensées aux collaborateurs</t>
  </si>
  <si>
    <t>Heures de formation à la sécurité par collaborateur</t>
  </si>
  <si>
    <t>Employés couverts par un système de gestion de la santé et de la sécurité certifié (ISO 45001)</t>
  </si>
  <si>
    <t>Part des Collaborateurs couverts par un système de gestion de la santé et de la sécurité certifié (ISO 45001)</t>
  </si>
  <si>
    <t>Heures travaillées réelles</t>
  </si>
  <si>
    <t>Jours travaillés</t>
  </si>
  <si>
    <t>Jours</t>
  </si>
  <si>
    <t>Jours d'absence non payés</t>
  </si>
  <si>
    <t>Taux d'absentéisme</t>
  </si>
  <si>
    <t>Accidents du travail avec arrêt de travail supérieur à 1 jour</t>
  </si>
  <si>
    <t>Jours perdus liés aux accidents du travail</t>
  </si>
  <si>
    <t>Absences liées à la maladie (hors paludisme)</t>
  </si>
  <si>
    <t>Absences liées au paludisme</t>
  </si>
  <si>
    <t>Total des absences pour maladie</t>
  </si>
  <si>
    <t>Taux de fréquence des accidents du travail</t>
  </si>
  <si>
    <t>TRIR</t>
  </si>
  <si>
    <t>Taux de gravité des accidents du travail</t>
  </si>
  <si>
    <t>Nombre d'accidents de travail des  fournisseurs sur site</t>
  </si>
  <si>
    <t>Logements existants</t>
  </si>
  <si>
    <t>Collaborateurs bénéficiant d'un logement</t>
  </si>
  <si>
    <t>Personnes vivant dans les logements en dehors des collaborateurs</t>
  </si>
  <si>
    <t>Logements rénovés ou réhabilités</t>
  </si>
  <si>
    <t>Logements construits</t>
  </si>
  <si>
    <t>Collaborateurs  bénéficiant d'une prime logement hors collaborateurs logés</t>
  </si>
  <si>
    <t>Incidents remontés liés au travail des enfants</t>
  </si>
  <si>
    <t>Part des sites de production surveillés par des actions de lutte contre le travail des enfants</t>
  </si>
  <si>
    <t>Sites de production surveillés par des actions mises en place contre le travail des enfants</t>
  </si>
  <si>
    <t>Incidents remontés concernant le travail forcé</t>
  </si>
  <si>
    <t>Sites de production surveillés par des actions mises en place contre le travail forcé</t>
  </si>
  <si>
    <t>Part des sites de production surveillés par des actions de lutte contre le travail forcé</t>
  </si>
  <si>
    <t>Cas identifiés de problèmes graves et incidents en matière de droits de l'Homme</t>
  </si>
  <si>
    <t>Collaborateurs formés aux politiques ou procédures en matière de droits de l'Homme</t>
  </si>
  <si>
    <t>Part des Collaborateurs formés aux politiques ou procédures en matière de droits de l'Homme</t>
  </si>
  <si>
    <t>Dons et investissements dans les communautés</t>
  </si>
  <si>
    <t>Jeunes déscolarisés formés</t>
  </si>
  <si>
    <t>Plaintes reçues des communautés locales</t>
  </si>
  <si>
    <t>Projets communautaires réalisés et en cours</t>
  </si>
  <si>
    <t>Planteurs villageois ayant livré à SIFCA</t>
  </si>
  <si>
    <t>Achats des matières premières auprès des planteurs villageois</t>
  </si>
  <si>
    <t>Gaz Naturel (Butane, Oxygène, Acetylène) - (sources fixes)</t>
  </si>
  <si>
    <t>Kilos</t>
  </si>
  <si>
    <t>Gaz Liquifiés GPL (sources fixes)</t>
  </si>
  <si>
    <t>Gaz Liquifiés GNL (sources fixes)</t>
  </si>
  <si>
    <t>Gaz Liquifiés GNC (sources fixes)</t>
  </si>
  <si>
    <t>Liquides combustibles (fioul) - (sources fixes)</t>
  </si>
  <si>
    <t>Emissions Scope 1 (Gaz)</t>
  </si>
  <si>
    <t>teqCO2</t>
  </si>
  <si>
    <t>Bio combustibles (coques, fibres, chips de bois, ...) (sources fixes)</t>
  </si>
  <si>
    <t>Essence pour les générateurs, motopompes et sécheurs (sources fixes)</t>
  </si>
  <si>
    <t>Litres</t>
  </si>
  <si>
    <t>Diesel pour les générateurs, motopompes et secheurs (sources fixes)</t>
  </si>
  <si>
    <t>Emissions Scope 1 (Essence et Diesel sources fixes)</t>
  </si>
  <si>
    <t>Essence consommée par les véhicules de service et de location - (sources mobiles)</t>
  </si>
  <si>
    <t>litres</t>
  </si>
  <si>
    <t>Diésel consommé par les véhicules de service et de location - (sources mobiles</t>
  </si>
  <si>
    <t>Emissions Scope 1 (Essence et Diesel sources mobiles)</t>
  </si>
  <si>
    <t>Energie rénouvelable générée (vapeur)</t>
  </si>
  <si>
    <t>Kwh</t>
  </si>
  <si>
    <t>Total des émissions directes Scope 1</t>
  </si>
  <si>
    <t>Pertes de fluides frigorigènes (RG) rejetés dans l'air - scope 1</t>
  </si>
  <si>
    <t>Consommation d'électricité achetée au réseau national</t>
  </si>
  <si>
    <t>KWh</t>
  </si>
  <si>
    <t>Total des émissions indirectes (Scope 2)</t>
  </si>
  <si>
    <t>Total des émissions Scope 1 + Scope 2</t>
  </si>
  <si>
    <t>Intensité des émissions de GES</t>
  </si>
  <si>
    <t>Restauration et reboisement de parcelles déforestées</t>
  </si>
  <si>
    <t>ha</t>
  </si>
  <si>
    <t>Planteurs villageois sensibilisés aux enjeux de la déforestation</t>
  </si>
  <si>
    <t>Part des planteurs villageois sensibilisés aux enjeux de la déforestation</t>
  </si>
  <si>
    <t>Nombre de cas d'incendie sur les plantations</t>
  </si>
  <si>
    <t>Prélèvements d'eau dans les eaux de surface</t>
  </si>
  <si>
    <t>m3</t>
  </si>
  <si>
    <t>Prélèvements d'eaux dans les réseaux municipaux</t>
  </si>
  <si>
    <t>Prélèvements d'eau dans les eaux de forage</t>
  </si>
  <si>
    <t>Total des prélèvements d'eau</t>
  </si>
  <si>
    <t>Rejets d’effluents dans le milieu naturel</t>
  </si>
  <si>
    <t>Rejets d’effluents réutilisés pour le jardinage ou la culture</t>
  </si>
  <si>
    <t>Rejets d’effluents dans les services publics d'égouts</t>
  </si>
  <si>
    <t>Total des rejets d’effluents</t>
  </si>
  <si>
    <t>pH</t>
  </si>
  <si>
    <t>MES</t>
  </si>
  <si>
    <t>mg/litre</t>
  </si>
  <si>
    <t>DCO</t>
  </si>
  <si>
    <t>DBO5</t>
  </si>
  <si>
    <t>Rapport de biodégradabilité</t>
  </si>
  <si>
    <t>Consommation d’eau</t>
  </si>
  <si>
    <t>Consommation d'eau par tonne de produit</t>
  </si>
  <si>
    <t>Sites (UAI &amp; Communautés Environnante) exposés à des risques de pénurie d'eau</t>
  </si>
  <si>
    <t>Part des sites exposés à des risques de pénurie d'eau</t>
  </si>
  <si>
    <t>Matières utilisées (lubrifiants pour les machines de production, pièces semi-finis, emballages, papiers)</t>
  </si>
  <si>
    <t>Part de matières utilisées par tonnage de production</t>
  </si>
  <si>
    <t>Fertilisants, engrais et amendements du sol utilisés</t>
  </si>
  <si>
    <t>Pesticides et produits phytosanitaires utilisés</t>
  </si>
  <si>
    <t>Autres produits chimiques consommés</t>
  </si>
  <si>
    <t>Intrants biologiques utilisés (fumier, compost, …)</t>
  </si>
  <si>
    <t>Total des intrants chimiques utilisés</t>
  </si>
  <si>
    <t>Superficie des plantations traitées avec les intrants chimiques</t>
  </si>
  <si>
    <t>Pourcentage d'intrants par superficie des plantations traitées</t>
  </si>
  <si>
    <t>Déchets Dangereux Générés</t>
  </si>
  <si>
    <t>Déchets Non Dangereux Générés</t>
  </si>
  <si>
    <t>Total Déchets Générés</t>
  </si>
  <si>
    <t>Déchets Dangereux Générés, destinés à élimination (Destruction, Incinération,…)</t>
  </si>
  <si>
    <t>Déchets Non Dangereux Générés, destinés à élimination (Destruction, Incinération,…)</t>
  </si>
  <si>
    <t>Total Déchets Générés, destinés à élimination</t>
  </si>
  <si>
    <t>Déchets Dangereux Générés, Non destinés à élimination (Recyclage, Réutilisation, Décontamination,…)</t>
  </si>
  <si>
    <t>Déchets Non Dangereux Générés, Non destinés à élimination (Recyclage, Réutilisation, Décontamination,…)</t>
  </si>
  <si>
    <t>Total Déchets Générés, Non  destinés à élimination</t>
  </si>
  <si>
    <t>FIN DE LA SAISIE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</si>
</sst>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%;\-#,##0%"/>
    <numFmt numFmtId="165" formatCode="###0.00;\-###0.00"/>
    <numFmt numFmtId="166" formatCode="#,##0.00%;\-#,##0.00%"/>
    <numFmt numFmtId="167" formatCode="###0;\-###0"/>
    <numFmt numFmtId="168" formatCode="###0.0;\-###0.0"/>
    <numFmt numFmtId="169" formatCode="0.0"/>
  </numFmts>
  <fonts count="121" x14ac:knownFonts="1">
    <font>
      <sz val="11"/>
      <color indexed="8"/>
      <name val="Aptos Narrow"/>
      <family val="2"/>
      <scheme val="minor"/>
    </font>
    <font>
      <sz val="10"/>
      <color rgb="FF000000"/>
      <name val="Arial"/>
    </font>
    <font>
      <b/>
      <sz val="10"/>
      <color rgb="FF000000"/>
      <name val="Arial"/>
    </font>
    <font>
      <b/>
      <sz val="14"/>
      <color rgb="FF592C00"/>
      <name val="Arial"/>
    </font>
    <font>
      <b/>
      <sz val="8"/>
      <color rgb="FF000000"/>
      <name val="Arial"/>
    </font>
    <font>
      <b/>
      <sz val="12"/>
      <color rgb="FF592C00"/>
      <name val="Arial"/>
    </font>
    <font>
      <b/>
      <sz val="12"/>
      <color rgb="FF000000"/>
      <name val="Arial"/>
    </font>
    <font>
      <sz val="10"/>
      <color rgb="FF000000"/>
      <name val="Arial"/>
    </font>
    <font>
      <b/>
      <sz val="12"/>
      <color rgb="FF592C00"/>
      <name val="Arial"/>
    </font>
    <font>
      <b/>
      <sz val="16"/>
      <color rgb="FF592C00"/>
      <name val="Arial"/>
    </font>
    <font>
      <b/>
      <sz val="16"/>
      <color rgb="FF592C00"/>
      <name val="Arial"/>
    </font>
    <font>
      <b/>
      <sz val="16"/>
      <color rgb="FF592C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0"/>
      <color rgb="FFFFFFFF"/>
      <name val="Arial"/>
    </font>
    <font>
      <sz val="8"/>
      <color rgb="FF757575"/>
      <name val="Arial"/>
    </font>
    <font>
      <b/>
      <sz val="10"/>
      <color rgb="FFFFFFFF"/>
      <name val="Arial"/>
    </font>
    <font>
      <sz val="14"/>
      <color rgb="FF000000"/>
      <name val="Arial"/>
    </font>
    <font>
      <sz val="14"/>
      <color rgb="FF000000"/>
      <name val="Arial"/>
    </font>
    <font>
      <b/>
      <sz val="10"/>
      <color rgb="FFFFFFFF"/>
      <name val="Arial"/>
    </font>
    <font>
      <b/>
      <sz val="10"/>
      <color rgb="FFFFFFFF"/>
      <name val="Arial"/>
    </font>
    <font>
      <sz val="8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8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sz val="8"/>
      <color rgb="FF000000"/>
      <name val="Arial"/>
    </font>
    <font>
      <sz val="10"/>
      <color rgb="FF000000"/>
      <name val="Arial"/>
    </font>
    <font>
      <b/>
      <sz val="8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sz val="8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8"/>
      <color rgb="FF592C00"/>
      <name val="Arial"/>
    </font>
    <font>
      <b/>
      <sz val="10"/>
      <color rgb="FFFFFFFF"/>
      <name val="Arial"/>
    </font>
    <font>
      <sz val="14"/>
      <color rgb="FFFFFFFF"/>
      <name val="Arial"/>
    </font>
    <font>
      <sz val="14"/>
      <color rgb="FFFFFFFF"/>
      <name val="Arial"/>
    </font>
    <font>
      <b/>
      <sz val="10"/>
      <color rgb="FF000000"/>
      <name val="Arial"/>
    </font>
    <font>
      <sz val="8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4"/>
      <color rgb="FFFFFFFF"/>
      <name val="Arial"/>
    </font>
    <font>
      <b/>
      <sz val="14"/>
      <color rgb="FFFFFFFF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sz val="8"/>
      <color rgb="FF40B14B"/>
      <name val="Arial"/>
    </font>
    <font>
      <b/>
      <sz val="8"/>
      <color rgb="FF40B14B"/>
      <name val="Arial"/>
    </font>
    <font>
      <sz val="8"/>
      <color rgb="FF40B14B"/>
      <name val="Arial"/>
    </font>
    <font>
      <b/>
      <sz val="8"/>
      <color rgb="FF40B14B"/>
      <name val="Arial"/>
    </font>
    <font>
      <b/>
      <sz val="8"/>
      <color rgb="FF40B14B"/>
      <name val="Arial"/>
    </font>
    <font>
      <sz val="8"/>
      <color rgb="FF40B14B"/>
      <name val="Arial"/>
    </font>
    <font>
      <sz val="8"/>
      <color rgb="FF40B14B"/>
      <name val="Arial"/>
    </font>
    <font>
      <sz val="8"/>
      <color rgb="FF40B14B"/>
      <name val="Arial"/>
    </font>
    <font>
      <sz val="8"/>
      <color rgb="FF40B14B"/>
      <name val="Arial"/>
    </font>
    <font>
      <sz val="8"/>
      <color rgb="FF40B14B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i/>
      <sz val="8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E5E5E5"/>
      <name val="Arial"/>
    </font>
    <font>
      <b/>
      <sz val="14"/>
      <color rgb="FF000000"/>
      <name val="Arial"/>
    </font>
    <font>
      <b/>
      <sz val="14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FFFFFF"/>
      <name val="Arial"/>
    </font>
    <font>
      <sz val="8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sz val="11"/>
      <color indexed="8"/>
      <name val="Aptos Narrow"/>
      <family val="2"/>
      <scheme val="minor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CCD2"/>
      </patternFill>
    </fill>
    <fill>
      <patternFill patternType="solid">
        <fgColor rgb="FFBDBDBD"/>
      </patternFill>
    </fill>
    <fill>
      <patternFill patternType="solid">
        <fgColor rgb="FFEA352E"/>
      </patternFill>
    </fill>
    <fill>
      <patternFill patternType="solid">
        <fgColor rgb="FF592C00"/>
      </patternFill>
    </fill>
    <fill>
      <patternFill patternType="solid">
        <fgColor rgb="FFC6E7C8"/>
      </patternFill>
    </fill>
    <fill>
      <patternFill patternType="solid">
        <fgColor rgb="FFEEDCCA"/>
      </patternFill>
    </fill>
    <fill>
      <patternFill patternType="solid">
        <fgColor rgb="FFEBC700"/>
      </patternFill>
    </fill>
    <fill>
      <patternFill patternType="solid">
        <fgColor rgb="FF757575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19" fillId="0" borderId="0" applyFont="0" applyFill="0" applyBorder="0" applyAlignment="0" applyProtection="0"/>
  </cellStyleXfs>
  <cellXfs count="17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9" fillId="2" borderId="0" xfId="0" applyFont="1" applyFill="1" applyAlignment="1">
      <alignment horizontal="center" vertical="center"/>
    </xf>
    <xf numFmtId="164" fontId="10" fillId="2" borderId="0" xfId="0" applyNumberFormat="1" applyFont="1" applyFill="1" applyAlignment="1">
      <alignment horizontal="center" vertical="center"/>
    </xf>
    <xf numFmtId="164" fontId="11" fillId="2" borderId="0" xfId="0" applyNumberFormat="1" applyFont="1" applyFill="1" applyAlignment="1">
      <alignment horizontal="center"/>
    </xf>
    <xf numFmtId="0" fontId="12" fillId="4" borderId="0" xfId="0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5" borderId="0" xfId="0" applyFont="1" applyFill="1" applyAlignment="1">
      <alignment horizontal="left" vertical="center" wrapText="1"/>
    </xf>
    <xf numFmtId="0" fontId="15" fillId="5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18" fillId="5" borderId="0" xfId="0" applyFont="1" applyFill="1" applyAlignment="1">
      <alignment vertical="top"/>
    </xf>
    <xf numFmtId="164" fontId="19" fillId="5" borderId="0" xfId="0" applyNumberFormat="1" applyFont="1" applyFill="1" applyAlignment="1">
      <alignment horizontal="center" vertical="center"/>
    </xf>
    <xf numFmtId="164" fontId="20" fillId="5" borderId="0" xfId="0" applyNumberFormat="1" applyFont="1" applyFill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22" fillId="2" borderId="0" xfId="0" applyFont="1" applyFill="1" applyAlignment="1">
      <alignment horizontal="center" vertical="center"/>
    </xf>
    <xf numFmtId="0" fontId="23" fillId="4" borderId="0" xfId="0" applyFont="1" applyFill="1" applyAlignment="1">
      <alignment vertical="top"/>
    </xf>
    <xf numFmtId="0" fontId="24" fillId="6" borderId="0" xfId="0" applyFont="1" applyFill="1" applyAlignment="1">
      <alignment horizontal="center" vertic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 vertical="top"/>
    </xf>
    <xf numFmtId="0" fontId="27" fillId="7" borderId="0" xfId="0" applyFont="1" applyFill="1" applyAlignment="1">
      <alignment horizontal="center" vertical="center"/>
    </xf>
    <xf numFmtId="0" fontId="28" fillId="7" borderId="0" xfId="0" applyFont="1" applyFill="1" applyAlignment="1">
      <alignment horizontal="left" vertical="center" wrapText="1"/>
    </xf>
    <xf numFmtId="0" fontId="29" fillId="7" borderId="0" xfId="0" applyFont="1" applyFill="1" applyAlignment="1">
      <alignment horizontal="center" vertical="center" wrapText="1"/>
    </xf>
    <xf numFmtId="0" fontId="30" fillId="7" borderId="0" xfId="0" applyFont="1" applyFill="1" applyAlignment="1">
      <alignment horizontal="center" vertical="center"/>
    </xf>
    <xf numFmtId="37" fontId="31" fillId="6" borderId="0" xfId="0" applyNumberFormat="1" applyFont="1" applyFill="1" applyAlignment="1">
      <alignment horizontal="center" vertical="center"/>
    </xf>
    <xf numFmtId="0" fontId="32" fillId="7" borderId="0" xfId="0" applyFont="1" applyFill="1" applyAlignment="1">
      <alignment vertical="top"/>
    </xf>
    <xf numFmtId="165" fontId="33" fillId="7" borderId="0" xfId="0" applyNumberFormat="1" applyFont="1" applyFill="1" applyAlignment="1">
      <alignment horizontal="center"/>
    </xf>
    <xf numFmtId="0" fontId="34" fillId="7" borderId="0" xfId="0" applyFont="1" applyFill="1" applyAlignment="1">
      <alignment horizontal="center" vertical="top"/>
    </xf>
    <xf numFmtId="0" fontId="35" fillId="0" borderId="0" xfId="0" applyFont="1" applyAlignment="1">
      <alignment horizontal="center" vertical="center"/>
    </xf>
    <xf numFmtId="0" fontId="36" fillId="2" borderId="0" xfId="0" applyFont="1" applyFill="1" applyAlignment="1">
      <alignment horizontal="center" vertical="center"/>
    </xf>
    <xf numFmtId="0" fontId="37" fillId="7" borderId="0" xfId="0" applyFont="1" applyFill="1" applyAlignment="1">
      <alignment horizontal="center" vertical="center"/>
    </xf>
    <xf numFmtId="0" fontId="38" fillId="7" borderId="0" xfId="0" applyFont="1" applyFill="1" applyAlignment="1">
      <alignment horizontal="center" vertical="center"/>
    </xf>
    <xf numFmtId="166" fontId="39" fillId="6" borderId="0" xfId="0" applyNumberFormat="1" applyFont="1" applyFill="1" applyAlignment="1">
      <alignment horizontal="center" vertical="center"/>
    </xf>
    <xf numFmtId="0" fontId="40" fillId="7" borderId="0" xfId="0" applyFont="1" applyFill="1" applyAlignment="1">
      <alignment horizontal="center" vertical="center"/>
    </xf>
    <xf numFmtId="164" fontId="41" fillId="7" borderId="0" xfId="0" applyNumberFormat="1" applyFont="1" applyFill="1" applyAlignment="1">
      <alignment horizontal="center" vertical="center"/>
    </xf>
    <xf numFmtId="164" fontId="42" fillId="7" borderId="0" xfId="0" applyNumberFormat="1" applyFont="1" applyFill="1" applyAlignment="1">
      <alignment horizontal="center"/>
    </xf>
    <xf numFmtId="0" fontId="43" fillId="0" borderId="0" xfId="0" applyFont="1" applyAlignment="1">
      <alignment horizontal="center" vertical="center" wrapText="1"/>
    </xf>
    <xf numFmtId="0" fontId="44" fillId="7" borderId="0" xfId="0" applyFont="1" applyFill="1" applyAlignment="1">
      <alignment horizontal="center" vertical="center"/>
    </xf>
    <xf numFmtId="0" fontId="45" fillId="2" borderId="0" xfId="0" applyFont="1" applyFill="1" applyAlignment="1">
      <alignment horizontal="center" vertical="center"/>
    </xf>
    <xf numFmtId="165" fontId="46" fillId="7" borderId="0" xfId="0" applyNumberFormat="1" applyFont="1" applyFill="1" applyAlignment="1">
      <alignment horizontal="center" vertical="center"/>
    </xf>
    <xf numFmtId="165" fontId="47" fillId="7" borderId="0" xfId="0" applyNumberFormat="1" applyFont="1" applyFill="1" applyAlignment="1">
      <alignment horizontal="center" vertical="top"/>
    </xf>
    <xf numFmtId="0" fontId="48" fillId="7" borderId="0" xfId="0" applyFont="1" applyFill="1" applyAlignment="1">
      <alignment horizontal="center"/>
    </xf>
    <xf numFmtId="165" fontId="49" fillId="0" borderId="0" xfId="0" applyNumberFormat="1" applyFont="1" applyAlignment="1">
      <alignment horizontal="center" vertical="center"/>
    </xf>
    <xf numFmtId="167" fontId="50" fillId="0" borderId="0" xfId="0" applyNumberFormat="1" applyFont="1" applyAlignment="1">
      <alignment horizontal="center" vertical="center"/>
    </xf>
    <xf numFmtId="167" fontId="51" fillId="0" borderId="0" xfId="0" applyNumberFormat="1" applyFont="1" applyAlignment="1">
      <alignment horizontal="center"/>
    </xf>
    <xf numFmtId="0" fontId="52" fillId="5" borderId="0" xfId="0" applyFont="1" applyFill="1" applyAlignment="1">
      <alignment horizontal="center" vertical="center" wrapText="1"/>
    </xf>
    <xf numFmtId="0" fontId="53" fillId="5" borderId="0" xfId="0" applyFont="1" applyFill="1" applyAlignment="1">
      <alignment horizontal="center" vertical="center" wrapText="1"/>
    </xf>
    <xf numFmtId="0" fontId="54" fillId="5" borderId="0" xfId="0" applyFont="1" applyFill="1" applyAlignment="1">
      <alignment horizontal="center" vertical="center"/>
    </xf>
    <xf numFmtId="0" fontId="55" fillId="5" borderId="0" xfId="0" applyFont="1" applyFill="1" applyAlignment="1">
      <alignment vertical="top"/>
    </xf>
    <xf numFmtId="0" fontId="56" fillId="8" borderId="0" xfId="0" applyFont="1" applyFill="1" applyAlignment="1">
      <alignment horizontal="left" vertical="center" wrapText="1"/>
    </xf>
    <xf numFmtId="0" fontId="57" fillId="8" borderId="0" xfId="0" applyFont="1" applyFill="1" applyAlignment="1">
      <alignment horizontal="center" vertical="center"/>
    </xf>
    <xf numFmtId="0" fontId="58" fillId="8" borderId="0" xfId="0" applyFont="1" applyFill="1" applyAlignment="1">
      <alignment horizontal="center" vertical="center"/>
    </xf>
    <xf numFmtId="0" fontId="59" fillId="8" borderId="0" xfId="0" applyFont="1" applyFill="1" applyAlignment="1">
      <alignment horizontal="center" vertical="center"/>
    </xf>
    <xf numFmtId="164" fontId="60" fillId="8" borderId="0" xfId="0" applyNumberFormat="1" applyFont="1" applyFill="1" applyAlignment="1">
      <alignment horizontal="center" vertical="center" wrapText="1"/>
    </xf>
    <xf numFmtId="0" fontId="61" fillId="8" borderId="0" xfId="0" applyFont="1" applyFill="1" applyAlignment="1">
      <alignment vertical="top"/>
    </xf>
    <xf numFmtId="164" fontId="62" fillId="7" borderId="0" xfId="0" applyNumberFormat="1" applyFont="1" applyFill="1" applyAlignment="1">
      <alignment horizontal="center" vertical="top"/>
    </xf>
    <xf numFmtId="0" fontId="63" fillId="7" borderId="0" xfId="0" applyFont="1" applyFill="1" applyAlignment="1">
      <alignment horizontal="center" vertical="center"/>
    </xf>
    <xf numFmtId="0" fontId="64" fillId="7" borderId="0" xfId="0" applyFont="1" applyFill="1" applyAlignment="1">
      <alignment horizontal="center" vertical="center"/>
    </xf>
    <xf numFmtId="0" fontId="65" fillId="6" borderId="0" xfId="0" applyFont="1" applyFill="1" applyAlignment="1">
      <alignment horizontal="center" vertical="center"/>
    </xf>
    <xf numFmtId="164" fontId="66" fillId="6" borderId="0" xfId="0" applyNumberFormat="1" applyFont="1" applyFill="1" applyAlignment="1">
      <alignment horizontal="center" vertical="center"/>
    </xf>
    <xf numFmtId="0" fontId="67" fillId="7" borderId="0" xfId="0" applyFont="1" applyFill="1" applyAlignment="1">
      <alignment horizontal="center" vertical="center" wrapText="1"/>
    </xf>
    <xf numFmtId="166" fontId="68" fillId="6" borderId="0" xfId="0" applyNumberFormat="1" applyFont="1" applyFill="1" applyAlignment="1">
      <alignment horizontal="center" vertical="center" wrapText="1"/>
    </xf>
    <xf numFmtId="0" fontId="69" fillId="7" borderId="0" xfId="0" applyFont="1" applyFill="1" applyAlignment="1">
      <alignment horizontal="center" vertical="center"/>
    </xf>
    <xf numFmtId="0" fontId="70" fillId="5" borderId="0" xfId="0" applyFont="1" applyFill="1" applyAlignment="1">
      <alignment horizontal="center" vertical="center"/>
    </xf>
    <xf numFmtId="0" fontId="71" fillId="5" borderId="0" xfId="0" applyFont="1" applyFill="1" applyAlignment="1">
      <alignment vertical="top"/>
    </xf>
    <xf numFmtId="0" fontId="72" fillId="7" borderId="0" xfId="0" applyFont="1" applyFill="1" applyAlignment="1">
      <alignment horizontal="center" vertical="center"/>
    </xf>
    <xf numFmtId="166" fontId="73" fillId="6" borderId="0" xfId="0" applyNumberFormat="1" applyFont="1" applyFill="1" applyAlignment="1">
      <alignment horizontal="center" vertical="center"/>
    </xf>
    <xf numFmtId="164" fontId="74" fillId="7" borderId="0" xfId="0" applyNumberFormat="1" applyFont="1" applyFill="1" applyAlignment="1">
      <alignment horizontal="center" vertical="center"/>
    </xf>
    <xf numFmtId="164" fontId="75" fillId="7" borderId="0" xfId="0" applyNumberFormat="1" applyFont="1" applyFill="1" applyAlignment="1">
      <alignment horizontal="center"/>
    </xf>
    <xf numFmtId="164" fontId="76" fillId="7" borderId="0" xfId="0" applyNumberFormat="1" applyFont="1" applyFill="1" applyAlignment="1">
      <alignment horizontal="center" vertical="top"/>
    </xf>
    <xf numFmtId="0" fontId="77" fillId="3" borderId="0" xfId="0" applyFont="1" applyFill="1" applyAlignment="1">
      <alignment horizontal="center" vertical="center"/>
    </xf>
    <xf numFmtId="0" fontId="78" fillId="3" borderId="0" xfId="0" applyFont="1" applyFill="1" applyAlignment="1">
      <alignment horizontal="left" vertical="center" wrapText="1"/>
    </xf>
    <xf numFmtId="0" fontId="79" fillId="3" borderId="0" xfId="0" applyFont="1" applyFill="1" applyAlignment="1">
      <alignment horizontal="center" vertical="center" wrapText="1"/>
    </xf>
    <xf numFmtId="0" fontId="80" fillId="3" borderId="0" xfId="0" applyFont="1" applyFill="1" applyAlignment="1">
      <alignment horizontal="center" vertical="center"/>
    </xf>
    <xf numFmtId="37" fontId="81" fillId="3" borderId="0" xfId="0" applyNumberFormat="1" applyFont="1" applyFill="1" applyAlignment="1">
      <alignment horizontal="center" vertical="center"/>
    </xf>
    <xf numFmtId="0" fontId="82" fillId="3" borderId="0" xfId="0" applyFont="1" applyFill="1" applyAlignment="1">
      <alignment vertical="top"/>
    </xf>
    <xf numFmtId="0" fontId="83" fillId="3" borderId="0" xfId="0" applyFont="1" applyFill="1" applyAlignment="1">
      <alignment horizontal="center"/>
    </xf>
    <xf numFmtId="0" fontId="84" fillId="3" borderId="0" xfId="0" applyFont="1" applyFill="1" applyAlignment="1">
      <alignment horizontal="center" vertical="top"/>
    </xf>
    <xf numFmtId="0" fontId="85" fillId="3" borderId="0" xfId="0" applyFont="1" applyFill="1" applyAlignment="1">
      <alignment horizontal="center" vertical="center"/>
    </xf>
    <xf numFmtId="37" fontId="86" fillId="3" borderId="0" xfId="0" applyNumberFormat="1" applyFont="1" applyFill="1" applyAlignment="1">
      <alignment horizontal="center" vertical="center"/>
    </xf>
    <xf numFmtId="0" fontId="87" fillId="0" borderId="0" xfId="0" applyFont="1" applyAlignment="1">
      <alignment horizontal="center"/>
    </xf>
    <xf numFmtId="0" fontId="88" fillId="0" borderId="0" xfId="0" applyFont="1" applyAlignment="1">
      <alignment horizontal="center" vertical="top"/>
    </xf>
    <xf numFmtId="0" fontId="89" fillId="7" borderId="0" xfId="0" applyFont="1" applyFill="1" applyAlignment="1">
      <alignment horizontal="center" vertical="center"/>
    </xf>
    <xf numFmtId="168" fontId="90" fillId="6" borderId="0" xfId="0" applyNumberFormat="1" applyFont="1" applyFill="1" applyAlignment="1">
      <alignment horizontal="center" vertical="center"/>
    </xf>
    <xf numFmtId="0" fontId="91" fillId="7" borderId="0" xfId="0" applyFont="1" applyFill="1" applyAlignment="1">
      <alignment horizontal="center" vertical="top"/>
    </xf>
    <xf numFmtId="165" fontId="92" fillId="6" borderId="0" xfId="0" applyNumberFormat="1" applyFont="1" applyFill="1" applyAlignment="1">
      <alignment horizontal="center" vertical="center"/>
    </xf>
    <xf numFmtId="0" fontId="95" fillId="2" borderId="0" xfId="0" applyFont="1" applyFill="1" applyAlignment="1">
      <alignment horizontal="center" vertical="center"/>
    </xf>
    <xf numFmtId="0" fontId="96" fillId="7" borderId="0" xfId="0" applyFont="1" applyFill="1" applyAlignment="1">
      <alignment horizontal="center" vertical="center"/>
    </xf>
    <xf numFmtId="167" fontId="97" fillId="6" borderId="0" xfId="0" applyNumberFormat="1" applyFont="1" applyFill="1" applyAlignment="1">
      <alignment horizontal="center" vertical="center"/>
    </xf>
    <xf numFmtId="0" fontId="98" fillId="2" borderId="0" xfId="0" applyFont="1" applyFill="1" applyAlignment="1">
      <alignment horizontal="center" vertical="center"/>
    </xf>
    <xf numFmtId="0" fontId="99" fillId="8" borderId="0" xfId="0" applyFont="1" applyFill="1" applyAlignment="1">
      <alignment horizontal="center" vertical="center" wrapText="1"/>
    </xf>
    <xf numFmtId="165" fontId="100" fillId="6" borderId="0" xfId="0" applyNumberFormat="1" applyFont="1" applyFill="1" applyAlignment="1">
      <alignment horizontal="center" vertical="center"/>
    </xf>
    <xf numFmtId="0" fontId="101" fillId="7" borderId="0" xfId="0" applyFont="1" applyFill="1" applyAlignment="1">
      <alignment horizontal="center" vertical="center"/>
    </xf>
    <xf numFmtId="0" fontId="102" fillId="6" borderId="0" xfId="0" applyFont="1" applyFill="1" applyAlignment="1">
      <alignment horizontal="center" vertical="center"/>
    </xf>
    <xf numFmtId="0" fontId="103" fillId="7" borderId="0" xfId="0" applyFont="1" applyFill="1" applyAlignment="1">
      <alignment horizontal="left" vertical="center"/>
    </xf>
    <xf numFmtId="0" fontId="104" fillId="5" borderId="0" xfId="0" applyFont="1" applyFill="1" applyAlignment="1">
      <alignment horizontal="left" vertical="center" wrapText="1"/>
    </xf>
    <xf numFmtId="0" fontId="105" fillId="5" borderId="0" xfId="0" applyFont="1" applyFill="1" applyAlignment="1">
      <alignment horizontal="center" vertical="center"/>
    </xf>
    <xf numFmtId="0" fontId="106" fillId="5" borderId="0" xfId="0" applyFont="1" applyFill="1" applyAlignment="1">
      <alignment vertical="top"/>
    </xf>
    <xf numFmtId="0" fontId="107" fillId="8" borderId="0" xfId="0" applyFont="1" applyFill="1" applyAlignment="1">
      <alignment horizontal="center" vertical="center"/>
    </xf>
    <xf numFmtId="0" fontId="108" fillId="8" borderId="0" xfId="0" applyFont="1" applyFill="1" applyAlignment="1">
      <alignment vertical="top"/>
    </xf>
    <xf numFmtId="0" fontId="109" fillId="0" borderId="0" xfId="0" applyFont="1" applyAlignment="1">
      <alignment horizontal="left" vertical="center" wrapText="1"/>
    </xf>
    <xf numFmtId="0" fontId="110" fillId="7" borderId="0" xfId="0" applyFont="1" applyFill="1" applyAlignment="1">
      <alignment horizontal="center" vertical="center"/>
    </xf>
    <xf numFmtId="39" fontId="111" fillId="6" borderId="0" xfId="0" applyNumberFormat="1" applyFont="1" applyFill="1" applyAlignment="1">
      <alignment horizontal="center" vertical="center"/>
    </xf>
    <xf numFmtId="165" fontId="112" fillId="0" borderId="0" xfId="0" applyNumberFormat="1" applyFont="1" applyAlignment="1">
      <alignment horizontal="center"/>
    </xf>
    <xf numFmtId="0" fontId="113" fillId="9" borderId="0" xfId="0" applyFont="1" applyFill="1" applyAlignment="1">
      <alignment horizontal="left" vertical="center" wrapText="1"/>
    </xf>
    <xf numFmtId="0" fontId="114" fillId="9" borderId="0" xfId="0" applyFont="1" applyFill="1" applyAlignment="1">
      <alignment horizontal="center" vertical="center"/>
    </xf>
    <xf numFmtId="0" fontId="115" fillId="9" borderId="0" xfId="0" applyFont="1" applyFill="1" applyAlignment="1">
      <alignment horizontal="center" vertical="center"/>
    </xf>
    <xf numFmtId="0" fontId="116" fillId="9" borderId="0" xfId="0" applyFont="1" applyFill="1" applyAlignment="1">
      <alignment horizontal="center" vertical="center"/>
    </xf>
    <xf numFmtId="0" fontId="117" fillId="9" borderId="0" xfId="0" applyFont="1" applyFill="1" applyAlignment="1">
      <alignment horizontal="center"/>
    </xf>
    <xf numFmtId="0" fontId="118" fillId="9" borderId="0" xfId="0" applyFont="1" applyFill="1" applyAlignment="1">
      <alignment horizontal="center" vertical="top"/>
    </xf>
    <xf numFmtId="2" fontId="24" fillId="6" borderId="0" xfId="0" applyNumberFormat="1" applyFont="1" applyFill="1" applyAlignment="1">
      <alignment horizontal="center" vertical="center"/>
    </xf>
    <xf numFmtId="164" fontId="42" fillId="7" borderId="0" xfId="0" applyNumberFormat="1" applyFont="1" applyFill="1" applyAlignment="1">
      <alignment horizontal="center" vertical="center"/>
    </xf>
    <xf numFmtId="0" fontId="34" fillId="7" borderId="0" xfId="0" applyFont="1" applyFill="1" applyAlignment="1">
      <alignment horizontal="center" vertical="center"/>
    </xf>
    <xf numFmtId="169" fontId="24" fillId="6" borderId="0" xfId="0" applyNumberFormat="1" applyFont="1" applyFill="1" applyAlignment="1">
      <alignment horizontal="center" vertical="center"/>
    </xf>
    <xf numFmtId="165" fontId="24" fillId="6" borderId="0" xfId="0" applyNumberFormat="1" applyFont="1" applyFill="1" applyAlignment="1">
      <alignment horizontal="center" vertical="center"/>
    </xf>
    <xf numFmtId="164" fontId="39" fillId="6" borderId="0" xfId="0" applyNumberFormat="1" applyFont="1" applyFill="1" applyAlignment="1">
      <alignment horizontal="center" vertical="center"/>
    </xf>
    <xf numFmtId="9" fontId="27" fillId="7" borderId="0" xfId="1" applyFont="1" applyFill="1" applyAlignment="1">
      <alignment horizontal="center" vertical="center"/>
    </xf>
    <xf numFmtId="9" fontId="48" fillId="7" borderId="0" xfId="1" applyFont="1" applyFill="1" applyAlignment="1">
      <alignment horizontal="center"/>
    </xf>
    <xf numFmtId="9" fontId="34" fillId="7" borderId="0" xfId="1" applyFont="1" applyFill="1" applyAlignment="1">
      <alignment horizontal="center" vertical="top"/>
    </xf>
    <xf numFmtId="0" fontId="2" fillId="7" borderId="0" xfId="0" applyFont="1" applyFill="1" applyAlignment="1">
      <alignment horizontal="left" vertical="center" wrapText="1"/>
    </xf>
    <xf numFmtId="2" fontId="27" fillId="7" borderId="0" xfId="0" applyNumberFormat="1" applyFont="1" applyFill="1" applyAlignment="1">
      <alignment horizontal="center" vertical="center"/>
    </xf>
    <xf numFmtId="2" fontId="48" fillId="7" borderId="0" xfId="0" applyNumberFormat="1" applyFont="1" applyFill="1" applyAlignment="1">
      <alignment horizontal="center"/>
    </xf>
    <xf numFmtId="2" fontId="34" fillId="7" borderId="0" xfId="0" applyNumberFormat="1" applyFont="1" applyFill="1" applyAlignment="1">
      <alignment horizontal="center" vertical="top"/>
    </xf>
    <xf numFmtId="9" fontId="92" fillId="6" borderId="0" xfId="1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48" fillId="7" borderId="0" xfId="0" applyNumberFormat="1" applyFont="1" applyFill="1" applyAlignment="1">
      <alignment horizontal="center" vertical="center"/>
    </xf>
    <xf numFmtId="2" fontId="34" fillId="7" borderId="0" xfId="0" applyNumberFormat="1" applyFont="1" applyFill="1" applyAlignment="1">
      <alignment horizontal="center" vertical="center"/>
    </xf>
    <xf numFmtId="2" fontId="120" fillId="6" borderId="0" xfId="0" applyNumberFormat="1" applyFont="1" applyFill="1" applyAlignment="1">
      <alignment horizontal="center" vertical="center"/>
    </xf>
    <xf numFmtId="39" fontId="31" fillId="6" borderId="0" xfId="0" applyNumberFormat="1" applyFont="1" applyFill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2" fontId="100" fillId="6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10" borderId="0" xfId="0" applyFont="1" applyFill="1" applyAlignment="1">
      <alignment horizontal="left" vertical="center" wrapText="1"/>
    </xf>
    <xf numFmtId="0" fontId="35" fillId="10" borderId="0" xfId="0" applyFont="1" applyFill="1" applyAlignment="1">
      <alignment horizontal="center" vertical="center"/>
    </xf>
    <xf numFmtId="0" fontId="22" fillId="10" borderId="0" xfId="0" applyFont="1" applyFill="1" applyAlignment="1">
      <alignment horizontal="center" vertical="center"/>
    </xf>
    <xf numFmtId="165" fontId="49" fillId="10" borderId="0" xfId="0" applyNumberFormat="1" applyFont="1" applyFill="1" applyAlignment="1">
      <alignment horizontal="center" vertical="center"/>
    </xf>
    <xf numFmtId="167" fontId="51" fillId="10" borderId="0" xfId="0" applyNumberFormat="1" applyFont="1" applyFill="1" applyAlignment="1">
      <alignment horizontal="center"/>
    </xf>
    <xf numFmtId="167" fontId="93" fillId="10" borderId="0" xfId="0" applyNumberFormat="1" applyFont="1" applyFill="1" applyAlignment="1">
      <alignment horizontal="center" vertical="top"/>
    </xf>
    <xf numFmtId="0" fontId="23" fillId="10" borderId="0" xfId="0" applyFont="1" applyFill="1" applyAlignment="1">
      <alignment vertical="top"/>
    </xf>
    <xf numFmtId="165" fontId="94" fillId="10" borderId="0" xfId="0" applyNumberFormat="1" applyFont="1" applyFill="1" applyAlignment="1">
      <alignment horizontal="center" vertical="top"/>
    </xf>
    <xf numFmtId="0" fontId="28" fillId="10" borderId="0" xfId="0" applyFont="1" applyFill="1" applyAlignment="1">
      <alignment horizontal="left" vertical="center" wrapText="1"/>
    </xf>
    <xf numFmtId="0" fontId="37" fillId="10" borderId="0" xfId="0" applyFont="1" applyFill="1" applyAlignment="1">
      <alignment horizontal="center" vertical="center"/>
    </xf>
    <xf numFmtId="0" fontId="89" fillId="10" borderId="0" xfId="0" applyFont="1" applyFill="1" applyAlignment="1">
      <alignment horizontal="center" vertical="center"/>
    </xf>
    <xf numFmtId="0" fontId="45" fillId="10" borderId="0" xfId="0" applyFont="1" applyFill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32" fillId="10" borderId="0" xfId="0" applyFont="1" applyFill="1" applyAlignment="1">
      <alignment vertical="top"/>
    </xf>
    <xf numFmtId="0" fontId="2" fillId="11" borderId="0" xfId="0" applyFont="1" applyFill="1" applyAlignment="1">
      <alignment horizontal="left" vertical="center" wrapText="1"/>
    </xf>
    <xf numFmtId="0" fontId="35" fillId="11" borderId="0" xfId="0" applyFont="1" applyFill="1" applyAlignment="1">
      <alignment horizontal="center" vertical="center"/>
    </xf>
    <xf numFmtId="0" fontId="22" fillId="11" borderId="0" xfId="0" applyFont="1" applyFill="1" applyAlignment="1">
      <alignment horizontal="center" vertical="center"/>
    </xf>
    <xf numFmtId="0" fontId="24" fillId="11" borderId="0" xfId="0" applyFont="1" applyFill="1" applyAlignment="1">
      <alignment horizontal="center" vertical="center"/>
    </xf>
    <xf numFmtId="0" fontId="13" fillId="11" borderId="0" xfId="0" applyFont="1" applyFill="1" applyAlignment="1">
      <alignment horizontal="center" vertical="center"/>
    </xf>
    <xf numFmtId="0" fontId="25" fillId="11" borderId="0" xfId="0" applyFont="1" applyFill="1" applyAlignment="1">
      <alignment horizontal="center"/>
    </xf>
    <xf numFmtId="0" fontId="26" fillId="11" borderId="0" xfId="0" applyFont="1" applyFill="1" applyAlignment="1">
      <alignment horizontal="center" vertical="top"/>
    </xf>
    <xf numFmtId="0" fontId="23" fillId="11" borderId="0" xfId="0" applyFont="1" applyFill="1" applyAlignment="1">
      <alignment vertical="top"/>
    </xf>
    <xf numFmtId="0" fontId="28" fillId="11" borderId="0" xfId="0" applyFont="1" applyFill="1" applyAlignment="1">
      <alignment horizontal="left" vertical="center" wrapText="1"/>
    </xf>
    <xf numFmtId="0" fontId="37" fillId="11" borderId="0" xfId="0" applyFont="1" applyFill="1" applyAlignment="1">
      <alignment horizontal="center" vertical="center"/>
    </xf>
    <xf numFmtId="0" fontId="64" fillId="11" borderId="0" xfId="0" applyFont="1" applyFill="1" applyAlignment="1">
      <alignment horizontal="center" vertical="center"/>
    </xf>
    <xf numFmtId="0" fontId="65" fillId="11" borderId="0" xfId="0" applyFont="1" applyFill="1" applyAlignment="1">
      <alignment horizontal="center" vertical="center"/>
    </xf>
    <xf numFmtId="0" fontId="27" fillId="11" borderId="0" xfId="0" applyFont="1" applyFill="1" applyAlignment="1">
      <alignment horizontal="center" vertical="center"/>
    </xf>
    <xf numFmtId="0" fontId="48" fillId="11" borderId="0" xfId="0" applyFont="1" applyFill="1" applyAlignment="1">
      <alignment horizontal="center"/>
    </xf>
    <xf numFmtId="0" fontId="34" fillId="11" borderId="0" xfId="0" applyFont="1" applyFill="1" applyAlignment="1">
      <alignment horizontal="center" vertical="top"/>
    </xf>
    <xf numFmtId="0" fontId="32" fillId="11" borderId="0" xfId="0" applyFont="1" applyFill="1" applyAlignment="1">
      <alignment vertical="top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3900716</xdr:colOff>
      <xdr:row>0</xdr:row>
      <xdr:rowOff>4</xdr:rowOff>
    </xdr:from>
    <xdr:to>
      <xdr:col>0</xdr:col>
      <xdr:colOff>4562929</xdr:colOff>
      <xdr:row>1</xdr:row>
      <xdr:rowOff>252859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B1B847C-89DE-3531-AC1B-C61DA4979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0716" y="4"/>
          <a:ext cx="662213" cy="6429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K299"/>
  <sheetViews>
    <sheetView tabSelected="1" topLeftCell="A139" zoomScale="70" zoomScaleNormal="70" workbookViewId="0">
      <selection activeCell="E159" sqref="E159"/>
    </sheetView>
  </sheetViews>
  <sheetFormatPr baseColWidth="10" defaultColWidth="9.1796875" defaultRowHeight="14.5" outlineLevelRow="2" x14ac:dyDescent="0.35"/>
  <cols>
    <col min="1" max="1" width="85.1796875" customWidth="1"/>
    <col min="2" max="2" width="9" customWidth="1"/>
    <col min="3" max="3" width="8" hidden="1"/>
    <col min="4" max="4" width="18.81640625" customWidth="1"/>
    <col min="5" max="5" width="26.26953125" customWidth="1"/>
    <col min="6" max="6" width="26" customWidth="1"/>
    <col min="7" max="8" width="26.54296875" customWidth="1"/>
    <col min="9" max="9" width="26.453125" customWidth="1"/>
    <col min="10" max="10" width="6.26953125" customWidth="1"/>
    <col min="11" max="11" width="8" hidden="1"/>
  </cols>
  <sheetData>
    <row r="1" spans="1:11" ht="31" x14ac:dyDescent="0.35">
      <c r="A1" s="3" t="s">
        <v>8</v>
      </c>
      <c r="B1" s="4"/>
      <c r="C1" s="5" t="s">
        <v>1</v>
      </c>
      <c r="D1" s="5" t="s">
        <v>2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7"/>
      <c r="K1" s="1"/>
    </row>
    <row r="2" spans="1:11" ht="20" x14ac:dyDescent="0.4">
      <c r="A2" s="3" t="s">
        <v>11</v>
      </c>
      <c r="B2" s="8" t="s">
        <v>0</v>
      </c>
      <c r="C2" s="9"/>
      <c r="D2" s="9" t="s">
        <v>12</v>
      </c>
      <c r="E2" s="10">
        <v>0.95025878442545098</v>
      </c>
      <c r="F2" s="10">
        <v>0.97701804368471101</v>
      </c>
      <c r="G2" s="10">
        <v>0.96501187084520401</v>
      </c>
      <c r="H2" s="11">
        <v>0.971026199653651</v>
      </c>
      <c r="I2" s="10">
        <v>0.88102675828165999</v>
      </c>
      <c r="J2" s="12"/>
      <c r="K2" s="13"/>
    </row>
    <row r="3" spans="1:11" ht="17.5" x14ac:dyDescent="0.35">
      <c r="A3" s="14"/>
      <c r="B3" s="15"/>
      <c r="C3" s="16"/>
      <c r="D3" s="16" t="s">
        <v>12</v>
      </c>
      <c r="E3" s="19">
        <v>0.9375</v>
      </c>
      <c r="F3" s="19">
        <v>1</v>
      </c>
      <c r="G3" s="19">
        <v>0.9375</v>
      </c>
      <c r="H3" s="20">
        <v>1</v>
      </c>
      <c r="I3" s="19">
        <v>0.6875</v>
      </c>
      <c r="J3" s="18"/>
      <c r="K3" s="17"/>
    </row>
    <row r="4" spans="1:11" outlineLevel="1" x14ac:dyDescent="0.35">
      <c r="A4" s="2" t="s">
        <v>13</v>
      </c>
      <c r="B4" s="21" t="s">
        <v>14</v>
      </c>
      <c r="C4" s="22"/>
      <c r="D4" s="117">
        <f>SUM(E4:I4)</f>
        <v>58399.351999999999</v>
      </c>
      <c r="E4" s="13">
        <v>4921.1000000000004</v>
      </c>
      <c r="F4" s="13">
        <v>15531</v>
      </c>
      <c r="G4" s="13">
        <v>15569.76</v>
      </c>
      <c r="H4" s="13">
        <v>22377.491999999998</v>
      </c>
      <c r="I4" s="13">
        <v>0</v>
      </c>
      <c r="J4" s="23"/>
      <c r="K4" s="13"/>
    </row>
    <row r="5" spans="1:11" outlineLevel="1" x14ac:dyDescent="0.35">
      <c r="A5" s="2" t="s">
        <v>15</v>
      </c>
      <c r="B5" s="21" t="s">
        <v>14</v>
      </c>
      <c r="C5" s="22"/>
      <c r="D5" s="117">
        <f>SUM(E5:I5)</f>
        <v>319707.09999999998</v>
      </c>
      <c r="E5" s="13">
        <v>0</v>
      </c>
      <c r="F5" s="13">
        <v>52563.1</v>
      </c>
      <c r="G5" s="13">
        <v>0</v>
      </c>
      <c r="H5" s="25">
        <v>267144</v>
      </c>
      <c r="I5" s="26">
        <v>0</v>
      </c>
      <c r="J5" s="23"/>
      <c r="K5" s="13"/>
    </row>
    <row r="6" spans="1:11" outlineLevel="1" x14ac:dyDescent="0.35">
      <c r="A6" s="28" t="s">
        <v>16</v>
      </c>
      <c r="B6" s="29" t="s">
        <v>14</v>
      </c>
      <c r="C6" s="30"/>
      <c r="D6" s="136">
        <f>D4+D5</f>
        <v>378106.45199999999</v>
      </c>
      <c r="E6" s="27">
        <v>4921.1000000000004</v>
      </c>
      <c r="F6" s="27">
        <v>68094.100000000006</v>
      </c>
      <c r="G6" s="27">
        <v>15569.76</v>
      </c>
      <c r="H6" s="33">
        <v>289521.49200000003</v>
      </c>
      <c r="I6" s="34">
        <v>0</v>
      </c>
      <c r="J6" s="32"/>
      <c r="K6" s="27"/>
    </row>
    <row r="7" spans="1:11" outlineLevel="1" x14ac:dyDescent="0.35">
      <c r="A7" s="2" t="s">
        <v>17</v>
      </c>
      <c r="B7" s="35" t="s">
        <v>14</v>
      </c>
      <c r="C7" s="36"/>
      <c r="D7" s="24">
        <f>AVERAGE(E7:I7)</f>
        <v>54438.719999999994</v>
      </c>
      <c r="E7" s="13">
        <v>0</v>
      </c>
      <c r="F7" s="13">
        <v>5049.6000000000004</v>
      </c>
      <c r="G7" s="13">
        <v>0</v>
      </c>
      <c r="H7" s="13">
        <v>267144</v>
      </c>
      <c r="I7" s="13">
        <v>0</v>
      </c>
      <c r="J7" s="23"/>
      <c r="K7" s="13"/>
    </row>
    <row r="8" spans="1:11" outlineLevel="1" x14ac:dyDescent="0.35">
      <c r="A8" s="28" t="s">
        <v>18</v>
      </c>
      <c r="B8" s="37" t="s">
        <v>19</v>
      </c>
      <c r="C8" s="38"/>
      <c r="D8" s="39">
        <f>D7/D6</f>
        <v>0.14397723104709145</v>
      </c>
      <c r="E8" s="27"/>
      <c r="F8" s="41">
        <v>9.6067393285403702E-2</v>
      </c>
      <c r="G8" s="27"/>
      <c r="H8" s="118">
        <v>1</v>
      </c>
      <c r="I8" s="119"/>
      <c r="J8" s="32"/>
      <c r="K8" s="27"/>
    </row>
    <row r="9" spans="1:11" outlineLevel="1" x14ac:dyDescent="0.35">
      <c r="A9" s="2" t="s">
        <v>20</v>
      </c>
      <c r="B9" s="35" t="s">
        <v>21</v>
      </c>
      <c r="C9" s="22"/>
      <c r="D9" s="24">
        <f>SUM(E9:I9)</f>
        <v>21232617577</v>
      </c>
      <c r="E9" s="13">
        <v>6461275</v>
      </c>
      <c r="F9" s="13">
        <v>93896289</v>
      </c>
      <c r="G9" s="13">
        <v>20134928674</v>
      </c>
      <c r="H9" s="13">
        <v>524564651</v>
      </c>
      <c r="I9" s="13">
        <v>472766688</v>
      </c>
      <c r="J9" s="23"/>
      <c r="K9" s="13" t="b">
        <v>1</v>
      </c>
    </row>
    <row r="10" spans="1:11" outlineLevel="1" x14ac:dyDescent="0.35">
      <c r="A10" s="28" t="s">
        <v>22</v>
      </c>
      <c r="B10" s="37" t="s">
        <v>23</v>
      </c>
      <c r="C10" s="44"/>
      <c r="D10" s="45"/>
      <c r="E10" s="46">
        <v>7007.8904555314502</v>
      </c>
      <c r="F10" s="46">
        <v>24535.220538280599</v>
      </c>
      <c r="G10" s="46">
        <v>6981598.0145631097</v>
      </c>
      <c r="H10" s="33">
        <v>80061.759920634897</v>
      </c>
      <c r="I10" s="47">
        <v>15250538.3225806</v>
      </c>
      <c r="J10" s="32"/>
      <c r="K10" s="27" t="b">
        <v>1</v>
      </c>
    </row>
    <row r="11" spans="1:11" outlineLevel="1" x14ac:dyDescent="0.35">
      <c r="A11" s="2" t="s">
        <v>24</v>
      </c>
      <c r="B11" s="35" t="s">
        <v>25</v>
      </c>
      <c r="C11" s="22"/>
      <c r="D11" s="24">
        <v>6461275</v>
      </c>
      <c r="E11" s="13">
        <v>4649</v>
      </c>
      <c r="F11" s="13">
        <v>21823.213400000001</v>
      </c>
      <c r="G11" s="13">
        <v>21833</v>
      </c>
      <c r="H11" s="25">
        <v>40509.35</v>
      </c>
      <c r="I11" s="26">
        <v>0</v>
      </c>
      <c r="J11" s="23"/>
      <c r="K11" s="13"/>
    </row>
    <row r="12" spans="1:11" outlineLevel="1" x14ac:dyDescent="0.35">
      <c r="A12" s="2" t="s">
        <v>26</v>
      </c>
      <c r="B12" s="35" t="s">
        <v>25</v>
      </c>
      <c r="C12" s="22"/>
      <c r="D12" s="120">
        <v>7007.8904555314502</v>
      </c>
      <c r="E12" s="13">
        <v>148</v>
      </c>
      <c r="F12" s="13">
        <v>52317</v>
      </c>
      <c r="G12" s="13">
        <v>3710</v>
      </c>
      <c r="H12" s="25">
        <v>224190</v>
      </c>
      <c r="I12" s="26">
        <v>0</v>
      </c>
      <c r="J12" s="23"/>
      <c r="K12" s="13"/>
    </row>
    <row r="13" spans="1:11" outlineLevel="1" x14ac:dyDescent="0.35">
      <c r="A13" s="28" t="s">
        <v>27</v>
      </c>
      <c r="B13" s="37" t="s">
        <v>25</v>
      </c>
      <c r="C13" s="30"/>
      <c r="D13" s="31">
        <f>D11+D12</f>
        <v>6468282.8904555319</v>
      </c>
      <c r="E13" s="27">
        <v>4797</v>
      </c>
      <c r="F13" s="27">
        <v>74140.213399999993</v>
      </c>
      <c r="G13" s="27">
        <v>25543</v>
      </c>
      <c r="H13" s="48">
        <v>264699.34999999998</v>
      </c>
      <c r="I13" s="34"/>
      <c r="J13" s="32"/>
      <c r="K13" s="27"/>
    </row>
    <row r="14" spans="1:11" outlineLevel="1" x14ac:dyDescent="0.35">
      <c r="A14" s="2" t="s">
        <v>28</v>
      </c>
      <c r="B14" s="35" t="s">
        <v>25</v>
      </c>
      <c r="C14" s="22"/>
      <c r="D14" s="121">
        <f>+SUM(E14:I14)</f>
        <v>364517.90500000003</v>
      </c>
      <c r="E14" s="49">
        <v>4176.5150000000003</v>
      </c>
      <c r="F14" s="49">
        <v>77006.39</v>
      </c>
      <c r="G14" s="50">
        <v>23705</v>
      </c>
      <c r="H14" s="51">
        <v>259630</v>
      </c>
      <c r="I14" s="26">
        <v>0</v>
      </c>
      <c r="J14" s="23"/>
      <c r="K14" s="13"/>
    </row>
    <row r="15" spans="1:11" outlineLevel="1" x14ac:dyDescent="0.35">
      <c r="A15" s="28" t="s">
        <v>29</v>
      </c>
      <c r="B15" s="37" t="s">
        <v>23</v>
      </c>
      <c r="C15" s="44"/>
      <c r="D15" s="39">
        <v>4797</v>
      </c>
      <c r="E15" s="27">
        <v>0.84869541362703504</v>
      </c>
      <c r="F15" s="27">
        <v>1.13088197068468</v>
      </c>
      <c r="G15" s="27">
        <v>1.5225025947734601</v>
      </c>
      <c r="H15" s="48">
        <v>0.89675553343722103</v>
      </c>
      <c r="I15" s="34"/>
      <c r="J15" s="32"/>
      <c r="K15" s="27"/>
    </row>
    <row r="16" spans="1:11" outlineLevel="1" x14ac:dyDescent="0.35">
      <c r="A16" s="2" t="s">
        <v>30</v>
      </c>
      <c r="B16" s="35" t="s">
        <v>31</v>
      </c>
      <c r="C16" s="36"/>
      <c r="D16" s="24">
        <f>+SUM(E16:I16)</f>
        <v>10</v>
      </c>
      <c r="E16" s="13">
        <v>1</v>
      </c>
      <c r="F16" s="13">
        <v>2</v>
      </c>
      <c r="G16" s="13">
        <v>1</v>
      </c>
      <c r="H16" s="25">
        <v>6</v>
      </c>
      <c r="I16" s="26">
        <v>0</v>
      </c>
      <c r="J16" s="23"/>
      <c r="K16" s="13" t="b">
        <v>1</v>
      </c>
    </row>
    <row r="17" spans="1:11" outlineLevel="1" x14ac:dyDescent="0.35">
      <c r="A17" s="2" t="s">
        <v>32</v>
      </c>
      <c r="B17" s="35" t="s">
        <v>31</v>
      </c>
      <c r="C17" s="22"/>
      <c r="D17" s="24">
        <f>+SUM(E17:I17)</f>
        <v>8054</v>
      </c>
      <c r="E17" s="13">
        <v>63</v>
      </c>
      <c r="F17" s="13">
        <v>2037</v>
      </c>
      <c r="G17" s="13">
        <v>5954</v>
      </c>
      <c r="H17" s="25">
        <v>0</v>
      </c>
      <c r="I17" s="26"/>
      <c r="J17" s="23"/>
      <c r="K17" s="13" t="b">
        <v>1</v>
      </c>
    </row>
    <row r="18" spans="1:11" outlineLevel="1" x14ac:dyDescent="0.35">
      <c r="A18" s="2" t="s">
        <v>33</v>
      </c>
      <c r="B18" s="21" t="s">
        <v>34</v>
      </c>
      <c r="C18" s="22"/>
      <c r="D18" s="24">
        <f t="shared" ref="D18:D19" si="0">+SUM(E18:I18)</f>
        <v>11593696091</v>
      </c>
      <c r="E18" s="13">
        <v>0</v>
      </c>
      <c r="F18" s="13">
        <v>0</v>
      </c>
      <c r="G18" s="13">
        <v>11593696091</v>
      </c>
      <c r="H18" s="25">
        <v>0</v>
      </c>
      <c r="I18" s="26">
        <v>0</v>
      </c>
      <c r="J18" s="23"/>
      <c r="K18" s="13" t="b">
        <v>1</v>
      </c>
    </row>
    <row r="19" spans="1:11" outlineLevel="1" x14ac:dyDescent="0.35">
      <c r="A19" s="2" t="s">
        <v>35</v>
      </c>
      <c r="B19" s="21" t="s">
        <v>34</v>
      </c>
      <c r="C19" s="22"/>
      <c r="D19" s="24">
        <f t="shared" si="0"/>
        <v>36164249.82</v>
      </c>
      <c r="E19" s="13">
        <v>803397</v>
      </c>
      <c r="F19" s="13">
        <v>3405128.82</v>
      </c>
      <c r="G19" s="13">
        <v>587783</v>
      </c>
      <c r="H19" s="25">
        <v>27384048</v>
      </c>
      <c r="I19" s="26">
        <v>3983893</v>
      </c>
      <c r="J19" s="23"/>
      <c r="K19" s="13" t="b">
        <v>1</v>
      </c>
    </row>
    <row r="20" spans="1:11" ht="17.5" x14ac:dyDescent="0.35">
      <c r="A20" s="14"/>
      <c r="B20" s="52"/>
      <c r="C20" s="53"/>
      <c r="D20" s="19">
        <v>0</v>
      </c>
      <c r="E20" s="19">
        <v>0.95</v>
      </c>
      <c r="F20" s="19">
        <v>1</v>
      </c>
      <c r="G20" s="19">
        <v>1</v>
      </c>
      <c r="H20" s="20">
        <v>1</v>
      </c>
      <c r="I20" s="19">
        <v>0.9375</v>
      </c>
      <c r="J20" s="55"/>
      <c r="K20" s="54"/>
    </row>
    <row r="21" spans="1:11" outlineLevel="1" x14ac:dyDescent="0.35">
      <c r="A21" s="56"/>
      <c r="B21" s="57"/>
      <c r="C21" s="58"/>
      <c r="D21" s="60">
        <v>803397</v>
      </c>
      <c r="E21" s="60">
        <v>0.8</v>
      </c>
      <c r="F21" s="60">
        <v>1</v>
      </c>
      <c r="G21" s="60">
        <v>1</v>
      </c>
      <c r="H21" s="60">
        <v>1</v>
      </c>
      <c r="I21" s="60">
        <v>1</v>
      </c>
      <c r="J21" s="61"/>
      <c r="K21" s="59"/>
    </row>
    <row r="22" spans="1:11" outlineLevel="2" x14ac:dyDescent="0.35">
      <c r="A22" s="2" t="s">
        <v>36</v>
      </c>
      <c r="B22" s="35" t="s">
        <v>31</v>
      </c>
      <c r="C22" s="22"/>
      <c r="D22" s="24">
        <f>SUM(E22:I22)</f>
        <v>35</v>
      </c>
      <c r="E22" s="13">
        <v>0</v>
      </c>
      <c r="F22" s="13">
        <v>5</v>
      </c>
      <c r="G22" s="13">
        <v>13</v>
      </c>
      <c r="H22" s="25">
        <v>11</v>
      </c>
      <c r="I22" s="26">
        <v>6</v>
      </c>
      <c r="J22" s="23"/>
      <c r="K22" s="13" t="b">
        <v>1</v>
      </c>
    </row>
    <row r="23" spans="1:11" outlineLevel="2" x14ac:dyDescent="0.35">
      <c r="A23" s="2" t="s">
        <v>37</v>
      </c>
      <c r="B23" s="35" t="s">
        <v>31</v>
      </c>
      <c r="C23" s="22"/>
      <c r="D23" s="24">
        <f>SUM(E23:I23)</f>
        <v>7</v>
      </c>
      <c r="E23" s="13">
        <v>0</v>
      </c>
      <c r="F23" s="13">
        <v>0</v>
      </c>
      <c r="G23" s="13">
        <v>2</v>
      </c>
      <c r="H23" s="25">
        <v>2</v>
      </c>
      <c r="I23" s="26">
        <v>3</v>
      </c>
      <c r="J23" s="23"/>
      <c r="K23" s="13" t="b">
        <v>1</v>
      </c>
    </row>
    <row r="24" spans="1:11" outlineLevel="2" x14ac:dyDescent="0.35">
      <c r="A24" s="28" t="s">
        <v>38</v>
      </c>
      <c r="B24" s="37" t="s">
        <v>19</v>
      </c>
      <c r="C24" s="38"/>
      <c r="D24" s="122">
        <f>D23/D22</f>
        <v>0.2</v>
      </c>
      <c r="E24" s="122">
        <v>0</v>
      </c>
      <c r="F24" s="122">
        <f t="shared" ref="F24:I24" si="1">F23/F22</f>
        <v>0</v>
      </c>
      <c r="G24" s="122">
        <f t="shared" si="1"/>
        <v>0.15384615384615385</v>
      </c>
      <c r="H24" s="122">
        <f t="shared" si="1"/>
        <v>0.18181818181818182</v>
      </c>
      <c r="I24" s="122">
        <f t="shared" si="1"/>
        <v>0.5</v>
      </c>
      <c r="J24" s="32"/>
      <c r="K24" s="27" t="b">
        <v>1</v>
      </c>
    </row>
    <row r="25" spans="1:11" outlineLevel="2" x14ac:dyDescent="0.35">
      <c r="A25" s="2" t="s">
        <v>39</v>
      </c>
      <c r="B25" s="35" t="s">
        <v>31</v>
      </c>
      <c r="C25" s="22"/>
      <c r="D25" s="24">
        <f>SUM(E25:I25)</f>
        <v>56</v>
      </c>
      <c r="E25" s="13">
        <v>8</v>
      </c>
      <c r="F25" s="13">
        <v>12</v>
      </c>
      <c r="G25" s="13">
        <v>14</v>
      </c>
      <c r="H25" s="25">
        <v>22</v>
      </c>
      <c r="I25" s="26">
        <v>0</v>
      </c>
      <c r="J25" s="23"/>
      <c r="K25" s="13" t="b">
        <v>1</v>
      </c>
    </row>
    <row r="26" spans="1:11" outlineLevel="2" x14ac:dyDescent="0.35">
      <c r="A26" s="2" t="s">
        <v>40</v>
      </c>
      <c r="B26" s="35" t="s">
        <v>31</v>
      </c>
      <c r="C26" s="22"/>
      <c r="D26" s="24">
        <f>SUM(E26:I26)</f>
        <v>4</v>
      </c>
      <c r="E26" s="13">
        <v>0</v>
      </c>
      <c r="F26" s="13">
        <v>0</v>
      </c>
      <c r="G26" s="13">
        <v>1</v>
      </c>
      <c r="H26" s="25">
        <v>3</v>
      </c>
      <c r="I26" s="26">
        <v>0</v>
      </c>
      <c r="J26" s="23"/>
      <c r="K26" s="13" t="b">
        <v>1</v>
      </c>
    </row>
    <row r="27" spans="1:11" outlineLevel="1" x14ac:dyDescent="0.35">
      <c r="A27" s="56"/>
      <c r="B27" s="57"/>
      <c r="C27" s="58"/>
      <c r="D27" s="60">
        <v>8</v>
      </c>
      <c r="E27" s="60">
        <v>1</v>
      </c>
      <c r="F27" s="60">
        <v>1</v>
      </c>
      <c r="G27" s="60">
        <v>1</v>
      </c>
      <c r="H27" s="60">
        <v>1</v>
      </c>
      <c r="I27" s="60">
        <v>1</v>
      </c>
      <c r="J27" s="61"/>
      <c r="K27" s="59"/>
    </row>
    <row r="28" spans="1:11" outlineLevel="2" x14ac:dyDescent="0.35">
      <c r="A28" s="2" t="s">
        <v>41</v>
      </c>
      <c r="B28" s="35" t="s">
        <v>31</v>
      </c>
      <c r="C28" s="22"/>
      <c r="D28" s="24">
        <f>SUM(E28:I28)</f>
        <v>16</v>
      </c>
      <c r="E28" s="13">
        <v>7</v>
      </c>
      <c r="F28" s="13">
        <v>2</v>
      </c>
      <c r="G28" s="13">
        <v>1</v>
      </c>
      <c r="H28" s="25">
        <v>6</v>
      </c>
      <c r="I28" s="26">
        <v>0</v>
      </c>
      <c r="J28" s="23"/>
      <c r="K28" s="13" t="b">
        <v>1</v>
      </c>
    </row>
    <row r="29" spans="1:11" outlineLevel="2" x14ac:dyDescent="0.35">
      <c r="A29" s="2" t="s">
        <v>42</v>
      </c>
      <c r="B29" s="35" t="s">
        <v>31</v>
      </c>
      <c r="C29" s="22"/>
      <c r="D29" s="24">
        <f>SUM(E29:I29)</f>
        <v>5</v>
      </c>
      <c r="E29" s="13">
        <v>3</v>
      </c>
      <c r="F29" s="13">
        <v>2</v>
      </c>
      <c r="G29" s="13">
        <v>0</v>
      </c>
      <c r="H29" s="25">
        <v>0</v>
      </c>
      <c r="I29" s="26">
        <v>0</v>
      </c>
      <c r="J29" s="23"/>
      <c r="K29" s="13" t="b">
        <v>1</v>
      </c>
    </row>
    <row r="30" spans="1:11" outlineLevel="2" x14ac:dyDescent="0.35">
      <c r="A30" s="28" t="s">
        <v>43</v>
      </c>
      <c r="B30" s="37" t="s">
        <v>31</v>
      </c>
      <c r="C30" s="64"/>
      <c r="D30" s="65">
        <f>SUM(D28:D29)</f>
        <v>21</v>
      </c>
      <c r="E30" s="27">
        <v>10</v>
      </c>
      <c r="F30" s="27">
        <v>4</v>
      </c>
      <c r="G30" s="27">
        <v>1</v>
      </c>
      <c r="H30" s="48">
        <v>6</v>
      </c>
      <c r="I30" s="34">
        <v>0</v>
      </c>
      <c r="J30" s="32"/>
      <c r="K30" s="27" t="b">
        <v>1</v>
      </c>
    </row>
    <row r="31" spans="1:11" outlineLevel="2" x14ac:dyDescent="0.35">
      <c r="A31" s="2" t="s">
        <v>44</v>
      </c>
      <c r="B31" s="35" t="s">
        <v>34</v>
      </c>
      <c r="C31" s="22"/>
      <c r="D31" s="24">
        <f>+SUM(E31:I31)</f>
        <v>1792080</v>
      </c>
      <c r="E31" s="13">
        <v>310029</v>
      </c>
      <c r="F31" s="13">
        <v>1400000</v>
      </c>
      <c r="G31" s="13">
        <v>82051</v>
      </c>
      <c r="H31" s="25">
        <v>0</v>
      </c>
      <c r="I31" s="26">
        <v>0</v>
      </c>
      <c r="J31" s="23"/>
      <c r="K31" s="13" t="b">
        <v>1</v>
      </c>
    </row>
    <row r="32" spans="1:11" outlineLevel="2" x14ac:dyDescent="0.35">
      <c r="A32" s="2" t="s">
        <v>45</v>
      </c>
      <c r="B32" s="35" t="s">
        <v>31</v>
      </c>
      <c r="C32" s="22"/>
      <c r="D32" s="24">
        <f>+SUM(E32:I32)</f>
        <v>5</v>
      </c>
      <c r="E32" s="13">
        <v>0</v>
      </c>
      <c r="F32" s="13">
        <v>4</v>
      </c>
      <c r="G32" s="13">
        <v>1</v>
      </c>
      <c r="H32" s="25">
        <v>0</v>
      </c>
      <c r="I32" s="26">
        <v>0</v>
      </c>
      <c r="J32" s="23"/>
      <c r="K32" s="13" t="b">
        <v>1</v>
      </c>
    </row>
    <row r="33" spans="1:11" outlineLevel="2" x14ac:dyDescent="0.35">
      <c r="A33" s="28" t="s">
        <v>46</v>
      </c>
      <c r="B33" s="37" t="s">
        <v>19</v>
      </c>
      <c r="C33" s="38"/>
      <c r="D33" s="39"/>
      <c r="E33" s="27">
        <v>0</v>
      </c>
      <c r="F33" s="27">
        <v>0.16666666666666699</v>
      </c>
      <c r="G33" s="27">
        <v>1</v>
      </c>
      <c r="H33" s="48">
        <v>0</v>
      </c>
      <c r="I33" s="34">
        <v>0</v>
      </c>
      <c r="J33" s="32"/>
      <c r="K33" s="27" t="b">
        <v>1</v>
      </c>
    </row>
    <row r="34" spans="1:11" outlineLevel="1" x14ac:dyDescent="0.35">
      <c r="A34" s="56"/>
      <c r="B34" s="57"/>
      <c r="C34" s="58"/>
      <c r="D34" s="60">
        <v>0</v>
      </c>
      <c r="E34" s="60">
        <v>1</v>
      </c>
      <c r="F34" s="60">
        <v>1</v>
      </c>
      <c r="G34" s="60">
        <v>1</v>
      </c>
      <c r="H34" s="60">
        <v>1</v>
      </c>
      <c r="I34" s="60">
        <v>1</v>
      </c>
      <c r="J34" s="61"/>
      <c r="K34" s="59"/>
    </row>
    <row r="35" spans="1:11" outlineLevel="2" x14ac:dyDescent="0.35">
      <c r="A35" s="2" t="s">
        <v>47</v>
      </c>
      <c r="B35" s="43" t="s">
        <v>21</v>
      </c>
      <c r="C35" s="22"/>
      <c r="D35" s="24">
        <f>SUM(E35:I35)</f>
        <v>32347131.009999998</v>
      </c>
      <c r="E35" s="13">
        <v>312626</v>
      </c>
      <c r="F35" s="13">
        <v>4914280.01</v>
      </c>
      <c r="G35" s="13">
        <v>4900583</v>
      </c>
      <c r="H35" s="25">
        <v>22219642</v>
      </c>
      <c r="I35" s="26">
        <v>0</v>
      </c>
      <c r="J35" s="23"/>
      <c r="K35" s="13" t="b">
        <v>1</v>
      </c>
    </row>
    <row r="36" spans="1:11" outlineLevel="2" x14ac:dyDescent="0.35">
      <c r="A36" s="2" t="s">
        <v>48</v>
      </c>
      <c r="B36" s="43" t="s">
        <v>21</v>
      </c>
      <c r="C36" s="22"/>
      <c r="D36" s="24">
        <f>SUM(E36:I36)</f>
        <v>75010299.920000002</v>
      </c>
      <c r="E36" s="13">
        <v>93125</v>
      </c>
      <c r="F36" s="13">
        <v>6683878.9199999999</v>
      </c>
      <c r="G36" s="13">
        <v>5489534</v>
      </c>
      <c r="H36" s="25">
        <v>51293448</v>
      </c>
      <c r="I36" s="26">
        <v>11450314</v>
      </c>
      <c r="J36" s="23"/>
      <c r="K36" s="13" t="b">
        <v>1</v>
      </c>
    </row>
    <row r="37" spans="1:11" outlineLevel="2" x14ac:dyDescent="0.35">
      <c r="A37" s="28" t="s">
        <v>49</v>
      </c>
      <c r="B37" s="29" t="s">
        <v>21</v>
      </c>
      <c r="C37" s="30"/>
      <c r="D37" s="31">
        <f>+D35+D36</f>
        <v>107357430.93000001</v>
      </c>
      <c r="E37" s="27">
        <v>405751</v>
      </c>
      <c r="F37" s="27">
        <v>11598158.93</v>
      </c>
      <c r="G37" s="27">
        <v>10390117</v>
      </c>
      <c r="H37" s="48">
        <v>73513090</v>
      </c>
      <c r="I37" s="34">
        <v>11450314</v>
      </c>
      <c r="J37" s="32"/>
      <c r="K37" s="27" t="b">
        <v>1</v>
      </c>
    </row>
    <row r="38" spans="1:11" outlineLevel="2" x14ac:dyDescent="0.35">
      <c r="A38" s="28" t="s">
        <v>50</v>
      </c>
      <c r="B38" s="29" t="s">
        <v>21</v>
      </c>
      <c r="C38" s="38"/>
      <c r="D38" s="66"/>
      <c r="E38" s="123">
        <v>6.2797358106565698E-2</v>
      </c>
      <c r="F38" s="123">
        <v>0.123520951184769</v>
      </c>
      <c r="G38" s="123">
        <v>5.1602452475615901E-4</v>
      </c>
      <c r="H38" s="124">
        <v>0.14014114344125</v>
      </c>
      <c r="I38" s="125">
        <v>2.4219798667371398E-2</v>
      </c>
      <c r="J38" s="32"/>
      <c r="K38" s="27" t="b">
        <v>1</v>
      </c>
    </row>
    <row r="39" spans="1:11" outlineLevel="2" x14ac:dyDescent="0.35">
      <c r="A39" s="2" t="s">
        <v>51</v>
      </c>
      <c r="B39" s="43" t="s">
        <v>21</v>
      </c>
      <c r="C39" s="22"/>
      <c r="D39" s="24">
        <f>SUM(E39:I39)</f>
        <v>96265239.510000005</v>
      </c>
      <c r="E39" s="13">
        <v>120966</v>
      </c>
      <c r="F39" s="13">
        <v>25754992.510000002</v>
      </c>
      <c r="G39" s="13">
        <v>14136497</v>
      </c>
      <c r="H39" s="25">
        <v>50667819</v>
      </c>
      <c r="I39" s="26">
        <v>5584965</v>
      </c>
      <c r="J39" s="23"/>
      <c r="K39" s="13" t="b">
        <v>1</v>
      </c>
    </row>
    <row r="40" spans="1:11" outlineLevel="2" x14ac:dyDescent="0.35">
      <c r="A40" s="28" t="s">
        <v>52</v>
      </c>
      <c r="B40" s="37" t="s">
        <v>19</v>
      </c>
      <c r="C40" s="38"/>
      <c r="D40" s="39">
        <v>6.2797358106565698E-2</v>
      </c>
      <c r="E40" s="123">
        <v>0.298128655259014</v>
      </c>
      <c r="F40" s="123">
        <v>2.2206104145875898</v>
      </c>
      <c r="G40" s="123">
        <v>1.36057149308328</v>
      </c>
      <c r="H40" s="124">
        <v>0.68923533210207899</v>
      </c>
      <c r="I40" s="125">
        <v>0.48775649296604401</v>
      </c>
      <c r="J40" s="32"/>
      <c r="K40" s="27" t="b">
        <v>1</v>
      </c>
    </row>
    <row r="41" spans="1:11" outlineLevel="2" x14ac:dyDescent="0.35">
      <c r="A41" s="2" t="s">
        <v>53</v>
      </c>
      <c r="B41" s="35" t="s">
        <v>31</v>
      </c>
      <c r="C41" s="22"/>
      <c r="D41" s="24">
        <v>0</v>
      </c>
      <c r="E41" s="13">
        <v>0</v>
      </c>
      <c r="F41" s="13">
        <v>0</v>
      </c>
      <c r="G41" s="13">
        <v>0</v>
      </c>
      <c r="H41" s="25">
        <v>0</v>
      </c>
      <c r="I41" s="26">
        <v>0</v>
      </c>
      <c r="J41" s="23"/>
      <c r="K41" s="13" t="b">
        <v>1</v>
      </c>
    </row>
    <row r="42" spans="1:11" outlineLevel="1" x14ac:dyDescent="0.35">
      <c r="A42" s="56"/>
      <c r="B42" s="57"/>
      <c r="C42" s="58"/>
      <c r="D42" s="60">
        <v>0.298128655259014</v>
      </c>
      <c r="E42" s="60">
        <v>1</v>
      </c>
      <c r="F42" s="60">
        <v>1</v>
      </c>
      <c r="G42" s="60">
        <v>1</v>
      </c>
      <c r="H42" s="60">
        <v>1</v>
      </c>
      <c r="I42" s="60">
        <v>0.75</v>
      </c>
      <c r="J42" s="61"/>
      <c r="K42" s="59"/>
    </row>
    <row r="43" spans="1:11" outlineLevel="2" x14ac:dyDescent="0.35">
      <c r="A43" s="2" t="s">
        <v>54</v>
      </c>
      <c r="B43" s="35" t="s">
        <v>25</v>
      </c>
      <c r="C43" s="22"/>
      <c r="D43" s="24">
        <v>0</v>
      </c>
      <c r="E43" s="13">
        <v>0</v>
      </c>
      <c r="F43" s="13">
        <v>0</v>
      </c>
      <c r="G43" s="13">
        <v>0</v>
      </c>
      <c r="H43" s="25">
        <v>0</v>
      </c>
      <c r="I43" s="26">
        <v>0</v>
      </c>
      <c r="J43" s="23"/>
      <c r="K43" s="13" t="b">
        <v>1</v>
      </c>
    </row>
    <row r="44" spans="1:11" outlineLevel="2" x14ac:dyDescent="0.35">
      <c r="A44" s="28" t="s">
        <v>55</v>
      </c>
      <c r="B44" s="29" t="s">
        <v>19</v>
      </c>
      <c r="C44" s="67"/>
      <c r="D44" s="68">
        <v>0</v>
      </c>
      <c r="E44" s="27">
        <v>0</v>
      </c>
      <c r="F44" s="27">
        <v>0</v>
      </c>
      <c r="G44" s="27">
        <v>0</v>
      </c>
      <c r="H44" s="48">
        <v>0</v>
      </c>
      <c r="I44" s="34"/>
      <c r="J44" s="32"/>
      <c r="K44" s="27" t="b">
        <v>1</v>
      </c>
    </row>
    <row r="45" spans="1:11" outlineLevel="2" x14ac:dyDescent="0.35">
      <c r="A45" s="2" t="s">
        <v>56</v>
      </c>
      <c r="B45" s="35" t="s">
        <v>31</v>
      </c>
      <c r="C45" s="22"/>
      <c r="D45" s="24">
        <v>0</v>
      </c>
      <c r="E45" s="13">
        <v>0</v>
      </c>
      <c r="F45" s="13">
        <v>77006.39</v>
      </c>
      <c r="G45" s="13">
        <v>0</v>
      </c>
      <c r="H45" s="13">
        <v>0</v>
      </c>
      <c r="I45" s="13">
        <v>0</v>
      </c>
      <c r="J45" s="23"/>
      <c r="K45" s="13" t="b">
        <v>1</v>
      </c>
    </row>
    <row r="46" spans="1:11" outlineLevel="2" x14ac:dyDescent="0.35">
      <c r="A46" s="28" t="s">
        <v>57</v>
      </c>
      <c r="B46" s="29" t="s">
        <v>19</v>
      </c>
      <c r="C46" s="67"/>
      <c r="D46" s="68">
        <v>0</v>
      </c>
      <c r="E46" s="27">
        <v>0</v>
      </c>
      <c r="F46" s="27">
        <v>1.0386588663366301</v>
      </c>
      <c r="G46" s="27">
        <v>0</v>
      </c>
      <c r="H46" s="48">
        <v>0</v>
      </c>
      <c r="I46" s="34"/>
      <c r="J46" s="32"/>
      <c r="K46" s="27" t="b">
        <v>1</v>
      </c>
    </row>
    <row r="47" spans="1:11" outlineLevel="2" x14ac:dyDescent="0.35">
      <c r="A47" s="2" t="s">
        <v>58</v>
      </c>
      <c r="B47" s="35" t="s">
        <v>31</v>
      </c>
      <c r="C47" s="22"/>
      <c r="D47" s="24">
        <v>0</v>
      </c>
      <c r="E47" s="13">
        <v>0</v>
      </c>
      <c r="F47" s="13">
        <v>8</v>
      </c>
      <c r="G47" s="13">
        <v>1</v>
      </c>
      <c r="H47" s="25">
        <v>5</v>
      </c>
      <c r="I47" s="26">
        <v>0</v>
      </c>
      <c r="J47" s="23"/>
      <c r="K47" s="13" t="b">
        <v>1</v>
      </c>
    </row>
    <row r="48" spans="1:11" outlineLevel="2" x14ac:dyDescent="0.35">
      <c r="A48" s="28" t="s">
        <v>59</v>
      </c>
      <c r="B48" s="29" t="s">
        <v>19</v>
      </c>
      <c r="C48" s="38"/>
      <c r="D48" s="39">
        <v>0</v>
      </c>
      <c r="E48" s="27">
        <v>0</v>
      </c>
      <c r="F48" s="41">
        <v>0.33333333333333298</v>
      </c>
      <c r="G48" s="27">
        <v>1</v>
      </c>
      <c r="H48" s="42">
        <v>0.83333333333333304</v>
      </c>
      <c r="I48" s="34">
        <v>0</v>
      </c>
      <c r="J48" s="32"/>
      <c r="K48" s="27" t="b">
        <v>1</v>
      </c>
    </row>
    <row r="49" spans="1:11" outlineLevel="2" x14ac:dyDescent="0.35">
      <c r="A49" s="2" t="s">
        <v>60</v>
      </c>
      <c r="B49" s="35" t="s">
        <v>31</v>
      </c>
      <c r="C49" s="22"/>
      <c r="D49" s="24">
        <v>0</v>
      </c>
      <c r="E49" s="13">
        <v>0</v>
      </c>
      <c r="F49" s="13">
        <v>8</v>
      </c>
      <c r="G49" s="13">
        <v>1</v>
      </c>
      <c r="H49" s="25">
        <v>4</v>
      </c>
      <c r="I49" s="26">
        <v>0</v>
      </c>
      <c r="J49" s="23"/>
      <c r="K49" s="13" t="b">
        <v>1</v>
      </c>
    </row>
    <row r="50" spans="1:11" outlineLevel="2" x14ac:dyDescent="0.35">
      <c r="A50" s="28" t="s">
        <v>61</v>
      </c>
      <c r="B50" s="37" t="s">
        <v>19</v>
      </c>
      <c r="C50" s="69"/>
      <c r="D50" s="39">
        <v>0</v>
      </c>
      <c r="E50" s="27">
        <v>0</v>
      </c>
      <c r="F50" s="41">
        <v>0.33333333333333298</v>
      </c>
      <c r="G50" s="27">
        <v>1</v>
      </c>
      <c r="H50" s="42">
        <v>0.66666666666666696</v>
      </c>
      <c r="I50" s="34">
        <v>0</v>
      </c>
      <c r="J50" s="32"/>
      <c r="K50" s="27" t="b">
        <v>1</v>
      </c>
    </row>
    <row r="51" spans="1:11" outlineLevel="2" x14ac:dyDescent="0.35">
      <c r="A51" s="2" t="s">
        <v>62</v>
      </c>
      <c r="B51" s="35" t="s">
        <v>25</v>
      </c>
      <c r="C51" s="22"/>
      <c r="D51" s="24">
        <v>0</v>
      </c>
      <c r="E51" s="13">
        <v>0</v>
      </c>
      <c r="F51" s="13">
        <v>75062.399999999994</v>
      </c>
      <c r="G51" s="13">
        <v>23805</v>
      </c>
      <c r="H51" s="13">
        <v>0</v>
      </c>
      <c r="I51" s="13">
        <v>0</v>
      </c>
      <c r="J51" s="23"/>
      <c r="K51" s="13" t="b">
        <v>1</v>
      </c>
    </row>
    <row r="52" spans="1:11" outlineLevel="2" x14ac:dyDescent="0.35">
      <c r="A52" s="28" t="s">
        <v>63</v>
      </c>
      <c r="B52" s="37" t="s">
        <v>19</v>
      </c>
      <c r="C52" s="69"/>
      <c r="D52" s="39">
        <v>0</v>
      </c>
      <c r="E52" s="27">
        <v>0</v>
      </c>
      <c r="F52" s="41">
        <v>0.97475547159138298</v>
      </c>
      <c r="G52" s="41">
        <v>1.0042185192997299</v>
      </c>
      <c r="H52" s="48">
        <v>0</v>
      </c>
      <c r="I52" s="34"/>
      <c r="J52" s="32"/>
      <c r="K52" s="27" t="b">
        <v>1</v>
      </c>
    </row>
    <row r="53" spans="1:11" outlineLevel="2" x14ac:dyDescent="0.35">
      <c r="A53" s="2" t="s">
        <v>64</v>
      </c>
      <c r="B53" s="35" t="s">
        <v>14</v>
      </c>
      <c r="C53" s="22"/>
      <c r="D53" s="24">
        <v>0</v>
      </c>
      <c r="E53" s="13">
        <v>200</v>
      </c>
      <c r="F53" s="13">
        <v>1219.32</v>
      </c>
      <c r="G53" s="13">
        <v>0</v>
      </c>
      <c r="H53" s="25">
        <v>1200</v>
      </c>
      <c r="I53" s="13">
        <v>0</v>
      </c>
      <c r="J53" s="23"/>
      <c r="K53" s="13" t="b">
        <v>1</v>
      </c>
    </row>
    <row r="54" spans="1:11" outlineLevel="2" x14ac:dyDescent="0.35">
      <c r="A54" s="2" t="s">
        <v>65</v>
      </c>
      <c r="B54" s="35" t="s">
        <v>31</v>
      </c>
      <c r="C54" s="22"/>
      <c r="D54" s="24">
        <v>0</v>
      </c>
      <c r="E54" s="13">
        <v>0</v>
      </c>
      <c r="F54" s="13">
        <v>1</v>
      </c>
      <c r="G54" s="13">
        <v>1</v>
      </c>
      <c r="H54" s="25">
        <v>30</v>
      </c>
      <c r="I54" s="13">
        <v>162</v>
      </c>
      <c r="J54" s="23"/>
      <c r="K54" s="13" t="b">
        <v>1</v>
      </c>
    </row>
    <row r="55" spans="1:11" ht="18" x14ac:dyDescent="0.35">
      <c r="A55" s="14"/>
      <c r="B55" s="52" t="s">
        <v>10</v>
      </c>
      <c r="C55" s="16"/>
      <c r="D55" s="19">
        <v>200</v>
      </c>
      <c r="E55" s="19">
        <v>0.87768281101614398</v>
      </c>
      <c r="F55" s="19">
        <v>0.88509021842355196</v>
      </c>
      <c r="G55" s="19">
        <v>0.88755935422602095</v>
      </c>
      <c r="H55" s="19">
        <v>0.87473884140550795</v>
      </c>
      <c r="I55" s="19">
        <v>0.87027540360873701</v>
      </c>
      <c r="J55" s="71"/>
      <c r="K55" s="70"/>
    </row>
    <row r="56" spans="1:11" outlineLevel="1" x14ac:dyDescent="0.35">
      <c r="A56" s="56"/>
      <c r="B56" s="57"/>
      <c r="C56" s="58"/>
      <c r="D56" s="60">
        <v>0</v>
      </c>
      <c r="E56" s="60">
        <v>0.94074074074074099</v>
      </c>
      <c r="F56" s="60">
        <v>0.96296296296296302</v>
      </c>
      <c r="G56" s="60">
        <v>0.97037037037036999</v>
      </c>
      <c r="H56" s="60">
        <v>0.97037037037036999</v>
      </c>
      <c r="I56" s="60">
        <v>0.91851851851851896</v>
      </c>
      <c r="J56" s="61"/>
      <c r="K56" s="59"/>
    </row>
    <row r="57" spans="1:11" outlineLevel="2" x14ac:dyDescent="0.35">
      <c r="A57" s="2" t="s">
        <v>66</v>
      </c>
      <c r="B57" s="21" t="s">
        <v>31</v>
      </c>
      <c r="C57" s="22"/>
      <c r="D57" s="24">
        <f>+SUM(E57:I57)</f>
        <v>9615</v>
      </c>
      <c r="E57" s="13">
        <v>701</v>
      </c>
      <c r="F57" s="13">
        <v>587</v>
      </c>
      <c r="G57" s="13">
        <v>2409</v>
      </c>
      <c r="H57" s="25">
        <v>5889</v>
      </c>
      <c r="I57" s="13">
        <v>29</v>
      </c>
      <c r="J57" s="23"/>
      <c r="K57" s="13"/>
    </row>
    <row r="58" spans="1:11" outlineLevel="2" x14ac:dyDescent="0.35">
      <c r="A58" s="2" t="s">
        <v>67</v>
      </c>
      <c r="B58" s="21" t="s">
        <v>31</v>
      </c>
      <c r="C58" s="22"/>
      <c r="D58" s="24">
        <f>+SUM(E58:I58)</f>
        <v>4601</v>
      </c>
      <c r="E58" s="13">
        <v>221</v>
      </c>
      <c r="F58" s="13">
        <v>3240</v>
      </c>
      <c r="G58" s="13">
        <v>475</v>
      </c>
      <c r="H58" s="13">
        <v>663</v>
      </c>
      <c r="I58" s="13">
        <v>2</v>
      </c>
      <c r="J58" s="23"/>
      <c r="K58" s="13"/>
    </row>
    <row r="59" spans="1:11" outlineLevel="2" x14ac:dyDescent="0.35">
      <c r="A59" s="28" t="s">
        <v>68</v>
      </c>
      <c r="B59" s="37" t="s">
        <v>31</v>
      </c>
      <c r="C59" s="30"/>
      <c r="D59" s="31">
        <f>SUM(E59:I59)</f>
        <v>14216</v>
      </c>
      <c r="E59" s="27">
        <v>922</v>
      </c>
      <c r="F59" s="27">
        <v>3827</v>
      </c>
      <c r="G59" s="27">
        <v>2884</v>
      </c>
      <c r="H59" s="48">
        <v>6552</v>
      </c>
      <c r="I59" s="34">
        <v>31</v>
      </c>
      <c r="J59" s="32"/>
      <c r="K59" s="27"/>
    </row>
    <row r="60" spans="1:11" outlineLevel="2" x14ac:dyDescent="0.35">
      <c r="A60" s="28" t="s">
        <v>69</v>
      </c>
      <c r="B60" s="29" t="s">
        <v>19</v>
      </c>
      <c r="C60" s="72"/>
      <c r="D60" s="73">
        <f>D57/D59</f>
        <v>0.67635059088351157</v>
      </c>
      <c r="E60" s="74">
        <v>0.76030368763557499</v>
      </c>
      <c r="F60" s="74">
        <v>0.153383851580873</v>
      </c>
      <c r="G60" s="74">
        <v>0.83529819694868201</v>
      </c>
      <c r="H60" s="75">
        <v>0.89880952380952395</v>
      </c>
      <c r="I60" s="76">
        <v>0.93548387096774199</v>
      </c>
      <c r="J60" s="32"/>
      <c r="K60" s="27"/>
    </row>
    <row r="61" spans="1:11" outlineLevel="2" x14ac:dyDescent="0.35">
      <c r="A61" s="2" t="s">
        <v>70</v>
      </c>
      <c r="B61" s="21" t="s">
        <v>31</v>
      </c>
      <c r="C61" s="22"/>
      <c r="D61" s="24">
        <f>+SUM(E61:I61)</f>
        <v>259</v>
      </c>
      <c r="E61" s="13">
        <v>259</v>
      </c>
      <c r="F61" s="13">
        <v>0</v>
      </c>
      <c r="G61" s="13">
        <v>0</v>
      </c>
      <c r="H61" s="25">
        <v>0</v>
      </c>
      <c r="I61" s="26">
        <v>0</v>
      </c>
      <c r="J61" s="23"/>
      <c r="K61" s="13"/>
    </row>
    <row r="62" spans="1:11" outlineLevel="2" x14ac:dyDescent="0.35">
      <c r="A62" s="28" t="s">
        <v>71</v>
      </c>
      <c r="B62" s="29" t="s">
        <v>31</v>
      </c>
      <c r="C62" s="30"/>
      <c r="D62" s="31">
        <f>+SUM(E62:I62)</f>
        <v>14475</v>
      </c>
      <c r="E62" s="27">
        <v>1181</v>
      </c>
      <c r="F62" s="27">
        <v>3827</v>
      </c>
      <c r="G62" s="27">
        <v>2884</v>
      </c>
      <c r="H62" s="48">
        <v>6552</v>
      </c>
      <c r="I62" s="34">
        <v>31</v>
      </c>
      <c r="J62" s="32"/>
      <c r="K62" s="27"/>
    </row>
    <row r="63" spans="1:11" outlineLevel="2" x14ac:dyDescent="0.35">
      <c r="A63" s="2" t="s">
        <v>72</v>
      </c>
      <c r="B63" s="21" t="s">
        <v>31</v>
      </c>
      <c r="C63" s="22"/>
      <c r="D63" s="24">
        <f>SUM(E63:I63)</f>
        <v>3039</v>
      </c>
      <c r="E63" s="13">
        <v>93</v>
      </c>
      <c r="F63" s="13">
        <v>1245</v>
      </c>
      <c r="G63" s="13">
        <v>274</v>
      </c>
      <c r="H63" s="13">
        <v>1406</v>
      </c>
      <c r="I63" s="13">
        <v>21</v>
      </c>
      <c r="J63" s="23"/>
      <c r="K63" s="13"/>
    </row>
    <row r="64" spans="1:11" outlineLevel="2" x14ac:dyDescent="0.35">
      <c r="A64" s="2" t="s">
        <v>73</v>
      </c>
      <c r="B64" s="21" t="s">
        <v>31</v>
      </c>
      <c r="C64" s="22"/>
      <c r="D64" s="24">
        <f>SUM(E64:I64)</f>
        <v>11177</v>
      </c>
      <c r="E64" s="13">
        <v>829</v>
      </c>
      <c r="F64" s="13">
        <v>2582</v>
      </c>
      <c r="G64" s="13">
        <v>2610</v>
      </c>
      <c r="H64" s="13">
        <v>5146</v>
      </c>
      <c r="I64" s="13">
        <v>10</v>
      </c>
      <c r="J64" s="23"/>
      <c r="K64" s="13"/>
    </row>
    <row r="65" spans="1:11" outlineLevel="2" x14ac:dyDescent="0.35">
      <c r="A65" s="78" t="s">
        <v>74</v>
      </c>
      <c r="B65" s="79" t="s">
        <v>31</v>
      </c>
      <c r="C65" s="80"/>
      <c r="D65" s="81"/>
      <c r="E65" s="77" t="s">
        <v>75</v>
      </c>
      <c r="F65" s="77" t="s">
        <v>75</v>
      </c>
      <c r="G65" s="77" t="s">
        <v>75</v>
      </c>
      <c r="H65" s="83" t="s">
        <v>75</v>
      </c>
      <c r="I65" s="84" t="s">
        <v>75</v>
      </c>
      <c r="J65" s="82"/>
      <c r="K65" s="77"/>
    </row>
    <row r="66" spans="1:11" outlineLevel="2" x14ac:dyDescent="0.35">
      <c r="A66" s="2" t="s">
        <v>76</v>
      </c>
      <c r="B66" s="21" t="s">
        <v>31</v>
      </c>
      <c r="C66" s="22"/>
      <c r="D66" s="24">
        <f>+SUM(E66:I66)</f>
        <v>10973</v>
      </c>
      <c r="E66" s="13">
        <v>891</v>
      </c>
      <c r="F66" s="13">
        <v>3240</v>
      </c>
      <c r="G66" s="13">
        <v>2488</v>
      </c>
      <c r="H66" s="13">
        <v>4354</v>
      </c>
      <c r="I66" s="13">
        <v>0</v>
      </c>
      <c r="J66" s="23"/>
      <c r="K66" s="13"/>
    </row>
    <row r="67" spans="1:11" outlineLevel="2" x14ac:dyDescent="0.35">
      <c r="A67" s="2" t="s">
        <v>77</v>
      </c>
      <c r="B67" s="21" t="s">
        <v>31</v>
      </c>
      <c r="C67" s="22"/>
      <c r="D67" s="24">
        <f t="shared" ref="D67:D69" si="2">+SUM(E67:I67)</f>
        <v>2584</v>
      </c>
      <c r="E67" s="13">
        <v>22</v>
      </c>
      <c r="F67" s="13">
        <v>454</v>
      </c>
      <c r="G67" s="13">
        <v>289</v>
      </c>
      <c r="H67" s="13">
        <v>1816</v>
      </c>
      <c r="I67" s="13">
        <v>3</v>
      </c>
      <c r="J67" s="23"/>
      <c r="K67" s="13"/>
    </row>
    <row r="68" spans="1:11" outlineLevel="2" x14ac:dyDescent="0.35">
      <c r="A68" s="2" t="s">
        <v>78</v>
      </c>
      <c r="B68" s="21" t="s">
        <v>31</v>
      </c>
      <c r="C68" s="22"/>
      <c r="D68" s="24">
        <f t="shared" si="2"/>
        <v>410</v>
      </c>
      <c r="E68" s="13">
        <v>4</v>
      </c>
      <c r="F68" s="13">
        <v>121</v>
      </c>
      <c r="G68" s="13">
        <v>94</v>
      </c>
      <c r="H68" s="13">
        <v>191</v>
      </c>
      <c r="I68" s="13">
        <v>0</v>
      </c>
      <c r="J68" s="23"/>
      <c r="K68" s="13"/>
    </row>
    <row r="69" spans="1:11" outlineLevel="2" x14ac:dyDescent="0.35">
      <c r="A69" s="2" t="s">
        <v>79</v>
      </c>
      <c r="B69" s="21" t="s">
        <v>31</v>
      </c>
      <c r="C69" s="22"/>
      <c r="D69" s="24">
        <f t="shared" si="2"/>
        <v>249</v>
      </c>
      <c r="E69" s="13">
        <v>5</v>
      </c>
      <c r="F69" s="13">
        <v>12</v>
      </c>
      <c r="G69" s="13">
        <v>13</v>
      </c>
      <c r="H69" s="13">
        <v>191</v>
      </c>
      <c r="I69" s="13">
        <v>28</v>
      </c>
      <c r="J69" s="23"/>
      <c r="K69" s="13"/>
    </row>
    <row r="70" spans="1:11" outlineLevel="2" x14ac:dyDescent="0.35">
      <c r="A70" s="78" t="s">
        <v>80</v>
      </c>
      <c r="B70" s="79" t="s">
        <v>31</v>
      </c>
      <c r="C70" s="85"/>
      <c r="D70" s="86"/>
      <c r="E70" s="77" t="s">
        <v>75</v>
      </c>
      <c r="F70" s="77" t="s">
        <v>75</v>
      </c>
      <c r="G70" s="77" t="s">
        <v>75</v>
      </c>
      <c r="H70" s="83" t="s">
        <v>75</v>
      </c>
      <c r="I70" s="84" t="s">
        <v>75</v>
      </c>
      <c r="J70" s="82"/>
      <c r="K70" s="77"/>
    </row>
    <row r="71" spans="1:11" outlineLevel="2" x14ac:dyDescent="0.35">
      <c r="A71" s="2" t="s">
        <v>81</v>
      </c>
      <c r="B71" s="21" t="s">
        <v>31</v>
      </c>
      <c r="C71" s="22"/>
      <c r="D71" s="24">
        <f>+SUM(E71:I71)</f>
        <v>2507</v>
      </c>
      <c r="E71" s="13">
        <v>92</v>
      </c>
      <c r="F71" s="13">
        <v>1167</v>
      </c>
      <c r="G71" s="13">
        <v>206</v>
      </c>
      <c r="H71" s="25">
        <v>1042</v>
      </c>
      <c r="I71" s="26">
        <v>0</v>
      </c>
      <c r="J71" s="23"/>
      <c r="K71" s="13"/>
    </row>
    <row r="72" spans="1:11" outlineLevel="2" x14ac:dyDescent="0.35">
      <c r="A72" s="2" t="s">
        <v>82</v>
      </c>
      <c r="B72" s="21" t="s">
        <v>31</v>
      </c>
      <c r="C72" s="22"/>
      <c r="D72" s="24">
        <f t="shared" ref="D72:D74" si="3">+SUM(E72:I72)</f>
        <v>387</v>
      </c>
      <c r="E72" s="13">
        <v>0</v>
      </c>
      <c r="F72" s="13">
        <v>54</v>
      </c>
      <c r="G72" s="13">
        <v>52</v>
      </c>
      <c r="H72" s="25">
        <v>279</v>
      </c>
      <c r="I72" s="26">
        <v>2</v>
      </c>
      <c r="J72" s="23"/>
      <c r="K72" s="13"/>
    </row>
    <row r="73" spans="1:11" outlineLevel="2" x14ac:dyDescent="0.35">
      <c r="A73" s="2" t="s">
        <v>83</v>
      </c>
      <c r="B73" s="21" t="s">
        <v>31</v>
      </c>
      <c r="C73" s="22"/>
      <c r="D73" s="24">
        <f t="shared" si="3"/>
        <v>88</v>
      </c>
      <c r="E73" s="13">
        <v>1</v>
      </c>
      <c r="F73" s="13">
        <v>16</v>
      </c>
      <c r="G73" s="13">
        <v>15</v>
      </c>
      <c r="H73" s="25">
        <v>56</v>
      </c>
      <c r="I73" s="26">
        <v>0</v>
      </c>
      <c r="J73" s="23"/>
      <c r="K73" s="13"/>
    </row>
    <row r="74" spans="1:11" outlineLevel="2" x14ac:dyDescent="0.35">
      <c r="A74" s="2" t="s">
        <v>84</v>
      </c>
      <c r="B74" s="21" t="s">
        <v>31</v>
      </c>
      <c r="C74" s="22"/>
      <c r="D74" s="24">
        <f t="shared" si="3"/>
        <v>53</v>
      </c>
      <c r="E74" s="13">
        <v>0</v>
      </c>
      <c r="F74" s="13">
        <v>4</v>
      </c>
      <c r="G74" s="13">
        <v>1</v>
      </c>
      <c r="H74" s="25">
        <v>29</v>
      </c>
      <c r="I74" s="26">
        <v>19</v>
      </c>
      <c r="J74" s="23"/>
      <c r="K74" s="13"/>
    </row>
    <row r="75" spans="1:11" outlineLevel="2" x14ac:dyDescent="0.35">
      <c r="A75" s="28" t="s">
        <v>85</v>
      </c>
      <c r="B75" s="29" t="s">
        <v>31</v>
      </c>
      <c r="C75" s="30"/>
      <c r="D75" s="31">
        <f>+SUM(E75:I75)</f>
        <v>8466</v>
      </c>
      <c r="E75" s="27">
        <v>799</v>
      </c>
      <c r="F75" s="27">
        <v>2073</v>
      </c>
      <c r="G75" s="27">
        <v>2282</v>
      </c>
      <c r="H75" s="48">
        <v>3312</v>
      </c>
      <c r="I75" s="34">
        <v>0</v>
      </c>
      <c r="J75" s="32"/>
      <c r="K75" s="27"/>
    </row>
    <row r="76" spans="1:11" outlineLevel="2" x14ac:dyDescent="0.35">
      <c r="A76" s="28" t="s">
        <v>86</v>
      </c>
      <c r="B76" s="29" t="s">
        <v>31</v>
      </c>
      <c r="C76" s="30"/>
      <c r="D76" s="31">
        <f t="shared" ref="D76:D78" si="4">+SUM(E76:I76)</f>
        <v>2197</v>
      </c>
      <c r="E76" s="27">
        <v>22</v>
      </c>
      <c r="F76" s="27">
        <v>400</v>
      </c>
      <c r="G76" s="27">
        <v>237</v>
      </c>
      <c r="H76" s="48">
        <v>1537</v>
      </c>
      <c r="I76" s="34">
        <v>1</v>
      </c>
      <c r="J76" s="32"/>
      <c r="K76" s="27"/>
    </row>
    <row r="77" spans="1:11" outlineLevel="2" x14ac:dyDescent="0.35">
      <c r="A77" s="28" t="s">
        <v>87</v>
      </c>
      <c r="B77" s="29" t="s">
        <v>31</v>
      </c>
      <c r="C77" s="30"/>
      <c r="D77" s="31">
        <f t="shared" si="4"/>
        <v>322</v>
      </c>
      <c r="E77" s="27">
        <v>3</v>
      </c>
      <c r="F77" s="27">
        <v>105</v>
      </c>
      <c r="G77" s="27">
        <v>79</v>
      </c>
      <c r="H77" s="48">
        <v>135</v>
      </c>
      <c r="I77" s="34">
        <v>0</v>
      </c>
      <c r="J77" s="32"/>
      <c r="K77" s="27"/>
    </row>
    <row r="78" spans="1:11" outlineLevel="2" x14ac:dyDescent="0.35">
      <c r="A78" s="28" t="s">
        <v>88</v>
      </c>
      <c r="B78" s="29" t="s">
        <v>31</v>
      </c>
      <c r="C78" s="30"/>
      <c r="D78" s="31">
        <f t="shared" si="4"/>
        <v>196</v>
      </c>
      <c r="E78" s="27">
        <v>5</v>
      </c>
      <c r="F78" s="27">
        <v>8</v>
      </c>
      <c r="G78" s="27">
        <v>12</v>
      </c>
      <c r="H78" s="48">
        <v>162</v>
      </c>
      <c r="I78" s="34">
        <v>9</v>
      </c>
      <c r="J78" s="32"/>
      <c r="K78" s="27"/>
    </row>
    <row r="79" spans="1:11" outlineLevel="2" x14ac:dyDescent="0.35">
      <c r="A79" s="78" t="s">
        <v>89</v>
      </c>
      <c r="B79" s="79" t="s">
        <v>31</v>
      </c>
      <c r="C79" s="85"/>
      <c r="D79" s="86"/>
      <c r="E79" s="77" t="s">
        <v>75</v>
      </c>
      <c r="F79" s="77" t="b">
        <v>1</v>
      </c>
      <c r="G79" s="77" t="s">
        <v>75</v>
      </c>
      <c r="H79" s="83" t="s">
        <v>75</v>
      </c>
      <c r="I79" s="84" t="s">
        <v>75</v>
      </c>
      <c r="J79" s="82"/>
      <c r="K79" s="77"/>
    </row>
    <row r="80" spans="1:11" outlineLevel="2" x14ac:dyDescent="0.35">
      <c r="A80" s="2" t="s">
        <v>91</v>
      </c>
      <c r="B80" s="21" t="s">
        <v>31</v>
      </c>
      <c r="C80" s="22"/>
      <c r="D80" s="24">
        <f>SUM(E80:I80)</f>
        <v>3724</v>
      </c>
      <c r="E80" s="13">
        <v>20</v>
      </c>
      <c r="F80" s="13">
        <v>1669</v>
      </c>
      <c r="G80" s="13">
        <v>749</v>
      </c>
      <c r="H80" s="25">
        <v>1284</v>
      </c>
      <c r="I80" s="26">
        <v>2</v>
      </c>
      <c r="J80" s="23"/>
      <c r="K80" s="13"/>
    </row>
    <row r="81" spans="1:11" outlineLevel="2" x14ac:dyDescent="0.35">
      <c r="A81" s="2" t="s">
        <v>92</v>
      </c>
      <c r="B81" s="21" t="s">
        <v>31</v>
      </c>
      <c r="C81" s="22"/>
      <c r="D81" s="24">
        <f t="shared" ref="D81:D82" si="5">SUM(E81:I81)</f>
        <v>8909</v>
      </c>
      <c r="E81" s="13">
        <v>624</v>
      </c>
      <c r="F81" s="13">
        <v>1836</v>
      </c>
      <c r="G81" s="13">
        <v>1921</v>
      </c>
      <c r="H81" s="25">
        <v>4510</v>
      </c>
      <c r="I81" s="26">
        <v>18</v>
      </c>
      <c r="J81" s="23"/>
      <c r="K81" s="13"/>
    </row>
    <row r="82" spans="1:11" outlineLevel="2" x14ac:dyDescent="0.35">
      <c r="A82" s="2" t="s">
        <v>93</v>
      </c>
      <c r="B82" s="21" t="s">
        <v>31</v>
      </c>
      <c r="C82" s="22"/>
      <c r="D82" s="24">
        <f t="shared" si="5"/>
        <v>1583</v>
      </c>
      <c r="E82" s="13">
        <v>278</v>
      </c>
      <c r="F82" s="13">
        <v>322</v>
      </c>
      <c r="G82" s="13">
        <v>214</v>
      </c>
      <c r="H82" s="25">
        <v>758</v>
      </c>
      <c r="I82" s="26">
        <v>11</v>
      </c>
      <c r="J82" s="23"/>
      <c r="K82" s="13"/>
    </row>
    <row r="83" spans="1:11" outlineLevel="2" x14ac:dyDescent="0.35">
      <c r="A83" s="78" t="s">
        <v>74</v>
      </c>
      <c r="B83" s="79" t="s">
        <v>31</v>
      </c>
      <c r="C83" s="85"/>
      <c r="D83" s="86"/>
      <c r="E83" s="77" t="s">
        <v>75</v>
      </c>
      <c r="F83" s="77" t="s">
        <v>75</v>
      </c>
      <c r="G83" s="77" t="s">
        <v>75</v>
      </c>
      <c r="H83" s="83" t="s">
        <v>75</v>
      </c>
      <c r="I83" s="84" t="s">
        <v>75</v>
      </c>
      <c r="J83" s="82"/>
      <c r="K83" s="77"/>
    </row>
    <row r="84" spans="1:11" outlineLevel="2" x14ac:dyDescent="0.35">
      <c r="A84" s="2" t="s">
        <v>94</v>
      </c>
      <c r="B84" s="21" t="s">
        <v>31</v>
      </c>
      <c r="C84" s="22"/>
      <c r="D84" s="24">
        <f>SUM(E84:I84)</f>
        <v>925</v>
      </c>
      <c r="E84" s="13">
        <v>5</v>
      </c>
      <c r="F84" s="13">
        <v>545</v>
      </c>
      <c r="G84" s="13">
        <v>82</v>
      </c>
      <c r="H84" s="25">
        <v>292</v>
      </c>
      <c r="I84" s="26">
        <v>1</v>
      </c>
      <c r="J84" s="23"/>
      <c r="K84" s="13"/>
    </row>
    <row r="85" spans="1:11" outlineLevel="2" x14ac:dyDescent="0.35">
      <c r="A85" s="2" t="s">
        <v>95</v>
      </c>
      <c r="B85" s="21" t="s">
        <v>31</v>
      </c>
      <c r="C85" s="22"/>
      <c r="D85" s="24">
        <f t="shared" ref="D85:D86" si="6">SUM(E85:I85)</f>
        <v>1876</v>
      </c>
      <c r="E85" s="13">
        <v>71</v>
      </c>
      <c r="F85" s="13">
        <v>587</v>
      </c>
      <c r="G85" s="13">
        <v>179</v>
      </c>
      <c r="H85" s="25">
        <v>1027</v>
      </c>
      <c r="I85" s="26">
        <v>12</v>
      </c>
      <c r="J85" s="23"/>
      <c r="K85" s="13"/>
    </row>
    <row r="86" spans="1:11" outlineLevel="2" x14ac:dyDescent="0.35">
      <c r="A86" s="2" t="s">
        <v>96</v>
      </c>
      <c r="B86" s="21" t="s">
        <v>31</v>
      </c>
      <c r="C86" s="22"/>
      <c r="D86" s="24">
        <f t="shared" si="6"/>
        <v>234</v>
      </c>
      <c r="E86" s="13">
        <v>17</v>
      </c>
      <c r="F86" s="13">
        <v>109</v>
      </c>
      <c r="G86" s="13">
        <v>13</v>
      </c>
      <c r="H86" s="25">
        <v>87</v>
      </c>
      <c r="I86" s="26">
        <v>8</v>
      </c>
      <c r="J86" s="23"/>
      <c r="K86" s="13"/>
    </row>
    <row r="87" spans="1:11" outlineLevel="2" x14ac:dyDescent="0.35">
      <c r="A87" s="78" t="s">
        <v>97</v>
      </c>
      <c r="B87" s="79" t="s">
        <v>31</v>
      </c>
      <c r="C87" s="85"/>
      <c r="D87" s="86"/>
      <c r="E87" s="77" t="s">
        <v>75</v>
      </c>
      <c r="F87" s="77" t="s">
        <v>75</v>
      </c>
      <c r="G87" s="77" t="s">
        <v>75</v>
      </c>
      <c r="H87" s="83" t="s">
        <v>75</v>
      </c>
      <c r="I87" s="84" t="s">
        <v>75</v>
      </c>
      <c r="J87" s="82"/>
      <c r="K87" s="77"/>
    </row>
    <row r="88" spans="1:11" outlineLevel="2" x14ac:dyDescent="0.35">
      <c r="A88" s="28" t="s">
        <v>98</v>
      </c>
      <c r="B88" s="29" t="s">
        <v>31</v>
      </c>
      <c r="C88" s="30"/>
      <c r="D88" s="31">
        <f>SUM(E88:I88)</f>
        <v>2799</v>
      </c>
      <c r="E88" s="27">
        <v>15</v>
      </c>
      <c r="F88" s="27">
        <v>1124</v>
      </c>
      <c r="G88" s="27">
        <v>667</v>
      </c>
      <c r="H88" s="48">
        <v>992</v>
      </c>
      <c r="I88" s="34">
        <v>1</v>
      </c>
      <c r="J88" s="32"/>
      <c r="K88" s="27"/>
    </row>
    <row r="89" spans="1:11" outlineLevel="2" x14ac:dyDescent="0.35">
      <c r="A89" s="28" t="s">
        <v>99</v>
      </c>
      <c r="B89" s="29" t="s">
        <v>31</v>
      </c>
      <c r="C89" s="30"/>
      <c r="D89" s="31">
        <f t="shared" ref="D89:D90" si="7">SUM(E89:I89)</f>
        <v>7033</v>
      </c>
      <c r="E89" s="27">
        <v>553</v>
      </c>
      <c r="F89" s="27">
        <v>1249</v>
      </c>
      <c r="G89" s="27">
        <v>1742</v>
      </c>
      <c r="H89" s="48">
        <v>3483</v>
      </c>
      <c r="I89" s="34">
        <v>6</v>
      </c>
      <c r="J89" s="32"/>
      <c r="K89" s="27"/>
    </row>
    <row r="90" spans="1:11" outlineLevel="2" x14ac:dyDescent="0.35">
      <c r="A90" s="28" t="s">
        <v>100</v>
      </c>
      <c r="B90" s="29" t="s">
        <v>31</v>
      </c>
      <c r="C90" s="30"/>
      <c r="D90" s="31">
        <f t="shared" si="7"/>
        <v>1349</v>
      </c>
      <c r="E90" s="27">
        <v>261</v>
      </c>
      <c r="F90" s="27">
        <v>213</v>
      </c>
      <c r="G90" s="27">
        <v>201</v>
      </c>
      <c r="H90" s="48">
        <v>671</v>
      </c>
      <c r="I90" s="34">
        <v>3</v>
      </c>
      <c r="J90" s="32"/>
      <c r="K90" s="27"/>
    </row>
    <row r="91" spans="1:11" outlineLevel="2" x14ac:dyDescent="0.35">
      <c r="A91" s="78" t="s">
        <v>101</v>
      </c>
      <c r="B91" s="79" t="s">
        <v>31</v>
      </c>
      <c r="C91" s="85"/>
      <c r="D91" s="86"/>
      <c r="E91" s="77" t="s">
        <v>75</v>
      </c>
      <c r="F91" s="77" t="s">
        <v>75</v>
      </c>
      <c r="G91" s="77" t="s">
        <v>75</v>
      </c>
      <c r="H91" s="83" t="s">
        <v>75</v>
      </c>
      <c r="I91" s="84" t="s">
        <v>75</v>
      </c>
      <c r="J91" s="82"/>
      <c r="K91" s="77"/>
    </row>
    <row r="92" spans="1:11" outlineLevel="2" x14ac:dyDescent="0.35">
      <c r="A92" s="2" t="s">
        <v>102</v>
      </c>
      <c r="B92" s="21" t="s">
        <v>31</v>
      </c>
      <c r="C92" s="22"/>
      <c r="D92" s="24">
        <f>+SUM(E92:I92)</f>
        <v>1857</v>
      </c>
      <c r="E92" s="13">
        <v>3</v>
      </c>
      <c r="F92" s="13">
        <v>770</v>
      </c>
      <c r="G92" s="13">
        <v>653</v>
      </c>
      <c r="H92" s="25">
        <v>430</v>
      </c>
      <c r="I92" s="26">
        <v>1</v>
      </c>
      <c r="J92" s="23"/>
      <c r="K92" s="13"/>
    </row>
    <row r="93" spans="1:11" outlineLevel="2" x14ac:dyDescent="0.35">
      <c r="A93" s="2" t="s">
        <v>103</v>
      </c>
      <c r="B93" s="21" t="s">
        <v>31</v>
      </c>
      <c r="C93" s="22"/>
      <c r="D93" s="24">
        <f t="shared" ref="D93:D95" si="8">+SUM(E93:I93)</f>
        <v>1290</v>
      </c>
      <c r="E93" s="13">
        <v>52</v>
      </c>
      <c r="F93" s="13">
        <v>508</v>
      </c>
      <c r="G93" s="13">
        <v>396</v>
      </c>
      <c r="H93" s="25">
        <v>331</v>
      </c>
      <c r="I93" s="26">
        <v>3</v>
      </c>
      <c r="J93" s="23"/>
      <c r="K93" s="13"/>
    </row>
    <row r="94" spans="1:11" outlineLevel="2" x14ac:dyDescent="0.35">
      <c r="A94" s="2" t="s">
        <v>104</v>
      </c>
      <c r="B94" s="21" t="s">
        <v>31</v>
      </c>
      <c r="C94" s="22"/>
      <c r="D94" s="24">
        <f t="shared" si="8"/>
        <v>76</v>
      </c>
      <c r="E94" s="13">
        <v>3</v>
      </c>
      <c r="F94" s="13">
        <v>50</v>
      </c>
      <c r="G94" s="13">
        <v>21</v>
      </c>
      <c r="H94" s="25">
        <v>0</v>
      </c>
      <c r="I94" s="26">
        <v>2</v>
      </c>
      <c r="J94" s="23"/>
      <c r="K94" s="13"/>
    </row>
    <row r="95" spans="1:11" outlineLevel="2" x14ac:dyDescent="0.35">
      <c r="A95" s="2" t="s">
        <v>105</v>
      </c>
      <c r="B95" s="35" t="s">
        <v>31</v>
      </c>
      <c r="C95" s="36"/>
      <c r="D95" s="24">
        <f t="shared" si="8"/>
        <v>132</v>
      </c>
      <c r="E95" s="13">
        <v>0</v>
      </c>
      <c r="F95" s="13">
        <v>0</v>
      </c>
      <c r="G95" s="13">
        <v>0</v>
      </c>
      <c r="H95" s="25">
        <v>132</v>
      </c>
      <c r="I95" s="26">
        <v>0</v>
      </c>
      <c r="J95" s="23"/>
      <c r="K95" s="13"/>
    </row>
    <row r="96" spans="1:11" outlineLevel="2" x14ac:dyDescent="0.35">
      <c r="A96" s="78" t="s">
        <v>106</v>
      </c>
      <c r="B96" s="79" t="s">
        <v>31</v>
      </c>
      <c r="C96" s="85"/>
      <c r="D96" s="86">
        <v>3</v>
      </c>
      <c r="E96" s="77" t="s">
        <v>75</v>
      </c>
      <c r="F96" s="77" t="s">
        <v>75</v>
      </c>
      <c r="G96" s="77" t="s">
        <v>75</v>
      </c>
      <c r="H96" s="83" t="s">
        <v>75</v>
      </c>
      <c r="I96" s="84" t="s">
        <v>75</v>
      </c>
      <c r="J96" s="82"/>
      <c r="K96" s="77"/>
    </row>
    <row r="97" spans="1:11" outlineLevel="2" x14ac:dyDescent="0.35">
      <c r="A97" s="2" t="s">
        <v>107</v>
      </c>
      <c r="B97" s="21" t="s">
        <v>31</v>
      </c>
      <c r="C97" s="22"/>
      <c r="D97" s="24">
        <f>SUM(E97:I97)</f>
        <v>467</v>
      </c>
      <c r="E97" s="13">
        <v>1</v>
      </c>
      <c r="F97" s="13">
        <v>267</v>
      </c>
      <c r="G97" s="13">
        <v>72</v>
      </c>
      <c r="H97" s="25">
        <v>127</v>
      </c>
      <c r="I97" s="26">
        <v>0</v>
      </c>
      <c r="J97" s="23"/>
      <c r="K97" s="13"/>
    </row>
    <row r="98" spans="1:11" outlineLevel="2" x14ac:dyDescent="0.35">
      <c r="A98" s="2" t="s">
        <v>108</v>
      </c>
      <c r="B98" s="21" t="s">
        <v>31</v>
      </c>
      <c r="C98" s="22"/>
      <c r="D98" s="24">
        <f t="shared" ref="D98:D117" si="9">SUM(E98:I98)</f>
        <v>400</v>
      </c>
      <c r="E98" s="13">
        <v>2</v>
      </c>
      <c r="F98" s="13">
        <v>179</v>
      </c>
      <c r="G98" s="13">
        <v>90</v>
      </c>
      <c r="H98" s="25">
        <v>127</v>
      </c>
      <c r="I98" s="26">
        <v>2</v>
      </c>
      <c r="J98" s="23"/>
      <c r="K98" s="13"/>
    </row>
    <row r="99" spans="1:11" outlineLevel="2" x14ac:dyDescent="0.35">
      <c r="A99" s="2" t="s">
        <v>109</v>
      </c>
      <c r="B99" s="21" t="s">
        <v>31</v>
      </c>
      <c r="C99" s="22"/>
      <c r="D99" s="24">
        <f>SUM(E99:I99)</f>
        <v>20</v>
      </c>
      <c r="E99" s="13">
        <v>0</v>
      </c>
      <c r="F99" s="13">
        <v>17</v>
      </c>
      <c r="G99" s="13">
        <v>0</v>
      </c>
      <c r="H99" s="25">
        <v>0</v>
      </c>
      <c r="I99" s="26">
        <v>3</v>
      </c>
      <c r="J99" s="23"/>
      <c r="K99" s="13"/>
    </row>
    <row r="100" spans="1:11" outlineLevel="2" x14ac:dyDescent="0.35">
      <c r="A100" s="126" t="s">
        <v>110</v>
      </c>
      <c r="B100" s="29" t="s">
        <v>31</v>
      </c>
      <c r="C100" s="30"/>
      <c r="D100" s="24">
        <f t="shared" si="9"/>
        <v>887</v>
      </c>
      <c r="E100" s="27">
        <v>3</v>
      </c>
      <c r="F100" s="27">
        <v>463</v>
      </c>
      <c r="G100" s="27">
        <v>162</v>
      </c>
      <c r="H100" s="48">
        <v>254</v>
      </c>
      <c r="I100" s="34">
        <v>5</v>
      </c>
      <c r="J100" s="32"/>
      <c r="K100" s="27"/>
    </row>
    <row r="101" spans="1:11" outlineLevel="2" x14ac:dyDescent="0.35">
      <c r="A101" s="28" t="s">
        <v>111</v>
      </c>
      <c r="B101" s="29" t="s">
        <v>31</v>
      </c>
      <c r="C101" s="30"/>
      <c r="D101" s="24">
        <f t="shared" si="9"/>
        <v>1390</v>
      </c>
      <c r="E101" s="27">
        <v>2</v>
      </c>
      <c r="F101" s="27">
        <v>503</v>
      </c>
      <c r="G101" s="27">
        <v>581</v>
      </c>
      <c r="H101" s="48">
        <v>303</v>
      </c>
      <c r="I101" s="34">
        <v>1</v>
      </c>
      <c r="J101" s="32"/>
      <c r="K101" s="27"/>
    </row>
    <row r="102" spans="1:11" outlineLevel="2" x14ac:dyDescent="0.35">
      <c r="A102" s="28" t="s">
        <v>112</v>
      </c>
      <c r="B102" s="29" t="s">
        <v>31</v>
      </c>
      <c r="C102" s="30"/>
      <c r="D102" s="24">
        <f t="shared" si="9"/>
        <v>890</v>
      </c>
      <c r="E102" s="27">
        <v>50</v>
      </c>
      <c r="F102" s="27">
        <v>329</v>
      </c>
      <c r="G102" s="27">
        <v>306</v>
      </c>
      <c r="H102" s="48">
        <v>204</v>
      </c>
      <c r="I102" s="34">
        <v>1</v>
      </c>
      <c r="J102" s="32"/>
      <c r="K102" s="27"/>
    </row>
    <row r="103" spans="1:11" outlineLevel="2" x14ac:dyDescent="0.35">
      <c r="A103" s="28" t="s">
        <v>113</v>
      </c>
      <c r="B103" s="29" t="s">
        <v>31</v>
      </c>
      <c r="C103" s="30"/>
      <c r="D103" s="24">
        <f t="shared" si="9"/>
        <v>56</v>
      </c>
      <c r="E103" s="27">
        <v>3</v>
      </c>
      <c r="F103" s="27">
        <v>33</v>
      </c>
      <c r="G103" s="27">
        <v>21</v>
      </c>
      <c r="H103" s="48">
        <v>0</v>
      </c>
      <c r="I103" s="34">
        <v>-1</v>
      </c>
      <c r="J103" s="32"/>
      <c r="K103" s="27"/>
    </row>
    <row r="104" spans="1:11" outlineLevel="2" x14ac:dyDescent="0.35">
      <c r="A104" s="28" t="s">
        <v>114</v>
      </c>
      <c r="B104" s="29" t="s">
        <v>31</v>
      </c>
      <c r="C104" s="30"/>
      <c r="D104" s="24">
        <f t="shared" si="9"/>
        <v>2336</v>
      </c>
      <c r="E104" s="27">
        <v>55</v>
      </c>
      <c r="F104" s="27">
        <v>865</v>
      </c>
      <c r="G104" s="27">
        <v>908</v>
      </c>
      <c r="H104" s="48">
        <v>507</v>
      </c>
      <c r="I104" s="34">
        <v>1</v>
      </c>
      <c r="J104" s="32"/>
      <c r="K104" s="27"/>
    </row>
    <row r="105" spans="1:11" outlineLevel="2" x14ac:dyDescent="0.35">
      <c r="A105" s="28" t="s">
        <v>115</v>
      </c>
      <c r="B105" s="29" t="s">
        <v>31</v>
      </c>
      <c r="C105" s="30"/>
      <c r="D105" s="24">
        <f t="shared" si="9"/>
        <v>3223</v>
      </c>
      <c r="E105" s="27">
        <v>58</v>
      </c>
      <c r="F105" s="27">
        <v>1328</v>
      </c>
      <c r="G105" s="27">
        <v>1070</v>
      </c>
      <c r="H105" s="48">
        <v>761</v>
      </c>
      <c r="I105" s="34">
        <v>6</v>
      </c>
      <c r="J105" s="32"/>
      <c r="K105" s="27"/>
    </row>
    <row r="106" spans="1:11" outlineLevel="2" x14ac:dyDescent="0.35">
      <c r="A106" s="28" t="s">
        <v>116</v>
      </c>
      <c r="B106" s="37" t="s">
        <v>31</v>
      </c>
      <c r="C106" s="64"/>
      <c r="D106" s="24">
        <f t="shared" si="9"/>
        <v>3355</v>
      </c>
      <c r="E106" s="27">
        <v>58</v>
      </c>
      <c r="F106" s="27">
        <v>1328</v>
      </c>
      <c r="G106" s="27">
        <v>1070</v>
      </c>
      <c r="H106" s="48">
        <v>893</v>
      </c>
      <c r="I106" s="34">
        <v>6</v>
      </c>
      <c r="J106" s="32"/>
      <c r="K106" s="27"/>
    </row>
    <row r="107" spans="1:11" outlineLevel="2" x14ac:dyDescent="0.35">
      <c r="A107" s="2" t="s">
        <v>117</v>
      </c>
      <c r="B107" s="35" t="s">
        <v>31</v>
      </c>
      <c r="C107" s="22"/>
      <c r="D107" s="24">
        <f t="shared" si="9"/>
        <v>124</v>
      </c>
      <c r="E107" s="13">
        <v>0</v>
      </c>
      <c r="F107" s="13">
        <v>9</v>
      </c>
      <c r="G107" s="13">
        <v>92</v>
      </c>
      <c r="H107" s="25">
        <v>23</v>
      </c>
      <c r="I107" s="26">
        <v>0</v>
      </c>
      <c r="J107" s="23"/>
      <c r="K107" s="13"/>
    </row>
    <row r="108" spans="1:11" outlineLevel="2" x14ac:dyDescent="0.35">
      <c r="A108" s="2" t="s">
        <v>118</v>
      </c>
      <c r="B108" s="35" t="s">
        <v>31</v>
      </c>
      <c r="C108" s="22"/>
      <c r="D108" s="24">
        <f t="shared" si="9"/>
        <v>46</v>
      </c>
      <c r="E108" s="13">
        <v>0</v>
      </c>
      <c r="F108" s="13">
        <v>19</v>
      </c>
      <c r="G108" s="13">
        <v>12</v>
      </c>
      <c r="H108" s="25">
        <v>15</v>
      </c>
      <c r="I108" s="26">
        <v>0</v>
      </c>
      <c r="J108" s="23"/>
      <c r="K108" s="13"/>
    </row>
    <row r="109" spans="1:11" outlineLevel="2" x14ac:dyDescent="0.35">
      <c r="A109" s="2" t="s">
        <v>119</v>
      </c>
      <c r="B109" s="35" t="s">
        <v>31</v>
      </c>
      <c r="C109" s="22"/>
      <c r="D109" s="24">
        <f t="shared" si="9"/>
        <v>11</v>
      </c>
      <c r="E109" s="13">
        <v>0</v>
      </c>
      <c r="F109" s="13">
        <v>1</v>
      </c>
      <c r="G109" s="13">
        <v>3</v>
      </c>
      <c r="H109" s="25">
        <v>7</v>
      </c>
      <c r="I109" s="26">
        <v>0</v>
      </c>
      <c r="J109" s="23"/>
      <c r="K109" s="13"/>
    </row>
    <row r="110" spans="1:11" outlineLevel="2" x14ac:dyDescent="0.35">
      <c r="A110" s="2" t="s">
        <v>120</v>
      </c>
      <c r="B110" s="35" t="s">
        <v>31</v>
      </c>
      <c r="C110" s="22"/>
      <c r="D110" s="24">
        <f t="shared" si="9"/>
        <v>6</v>
      </c>
      <c r="E110" s="13">
        <v>0</v>
      </c>
      <c r="F110" s="13">
        <v>0</v>
      </c>
      <c r="G110" s="13">
        <v>0</v>
      </c>
      <c r="H110" s="25">
        <v>6</v>
      </c>
      <c r="I110" s="26">
        <v>0</v>
      </c>
      <c r="J110" s="23"/>
      <c r="K110" s="13"/>
    </row>
    <row r="111" spans="1:11" outlineLevel="2" x14ac:dyDescent="0.35">
      <c r="A111" s="28" t="s">
        <v>121</v>
      </c>
      <c r="B111" s="37" t="s">
        <v>31</v>
      </c>
      <c r="C111" s="30"/>
      <c r="D111" s="24">
        <f t="shared" si="9"/>
        <v>187</v>
      </c>
      <c r="E111" s="27">
        <v>0</v>
      </c>
      <c r="F111" s="27">
        <v>29</v>
      </c>
      <c r="G111" s="27">
        <v>107</v>
      </c>
      <c r="H111" s="48">
        <v>51</v>
      </c>
      <c r="I111" s="34">
        <v>0</v>
      </c>
      <c r="J111" s="32"/>
      <c r="K111" s="27"/>
    </row>
    <row r="112" spans="1:11" outlineLevel="2" x14ac:dyDescent="0.35">
      <c r="A112" s="2" t="s">
        <v>122</v>
      </c>
      <c r="B112" s="35" t="s">
        <v>31</v>
      </c>
      <c r="C112" s="22"/>
      <c r="D112" s="24">
        <f t="shared" si="9"/>
        <v>137</v>
      </c>
      <c r="E112" s="13">
        <v>7</v>
      </c>
      <c r="F112" s="13">
        <v>13</v>
      </c>
      <c r="G112" s="13">
        <v>57</v>
      </c>
      <c r="H112" s="25">
        <v>59</v>
      </c>
      <c r="I112" s="26">
        <v>1</v>
      </c>
      <c r="J112" s="23"/>
      <c r="K112" s="13"/>
    </row>
    <row r="113" spans="1:11" outlineLevel="2" x14ac:dyDescent="0.35">
      <c r="A113" s="2" t="s">
        <v>123</v>
      </c>
      <c r="B113" s="35" t="s">
        <v>31</v>
      </c>
      <c r="C113" s="22"/>
      <c r="D113" s="24">
        <f t="shared" si="9"/>
        <v>25</v>
      </c>
      <c r="E113" s="13">
        <v>16</v>
      </c>
      <c r="F113" s="13">
        <v>1</v>
      </c>
      <c r="G113" s="13">
        <v>2</v>
      </c>
      <c r="H113" s="25">
        <v>6</v>
      </c>
      <c r="I113" s="26">
        <v>0</v>
      </c>
      <c r="J113" s="23"/>
      <c r="K113" s="13"/>
    </row>
    <row r="114" spans="1:11" outlineLevel="2" x14ac:dyDescent="0.35">
      <c r="A114" s="2" t="s">
        <v>124</v>
      </c>
      <c r="B114" s="35" t="s">
        <v>31</v>
      </c>
      <c r="C114" s="22"/>
      <c r="D114" s="24">
        <f t="shared" si="9"/>
        <v>157</v>
      </c>
      <c r="E114" s="13">
        <v>0</v>
      </c>
      <c r="F114" s="13">
        <v>6</v>
      </c>
      <c r="G114" s="13">
        <v>124</v>
      </c>
      <c r="H114" s="25">
        <v>26</v>
      </c>
      <c r="I114" s="26">
        <v>1</v>
      </c>
      <c r="J114" s="23"/>
      <c r="K114" s="13"/>
    </row>
    <row r="115" spans="1:11" outlineLevel="2" x14ac:dyDescent="0.35">
      <c r="A115" s="2" t="s">
        <v>125</v>
      </c>
      <c r="B115" s="35" t="s">
        <v>31</v>
      </c>
      <c r="C115" s="22"/>
      <c r="D115" s="24">
        <f t="shared" si="9"/>
        <v>1345</v>
      </c>
      <c r="E115" s="13">
        <v>2</v>
      </c>
      <c r="F115" s="13">
        <v>1125</v>
      </c>
      <c r="G115" s="13">
        <v>0</v>
      </c>
      <c r="H115" s="25">
        <v>218</v>
      </c>
      <c r="I115" s="26">
        <v>0</v>
      </c>
      <c r="J115" s="23"/>
      <c r="K115" s="13"/>
    </row>
    <row r="116" spans="1:11" outlineLevel="2" x14ac:dyDescent="0.35">
      <c r="A116" s="2" t="s">
        <v>126</v>
      </c>
      <c r="B116" s="21" t="s">
        <v>31</v>
      </c>
      <c r="C116" s="22"/>
      <c r="D116" s="24">
        <f t="shared" si="9"/>
        <v>578</v>
      </c>
      <c r="E116" s="13">
        <v>5</v>
      </c>
      <c r="F116" s="13">
        <v>15</v>
      </c>
      <c r="G116" s="13">
        <v>477</v>
      </c>
      <c r="H116" s="25">
        <v>80</v>
      </c>
      <c r="I116" s="26">
        <v>1</v>
      </c>
      <c r="J116" s="23"/>
      <c r="K116" s="13"/>
    </row>
    <row r="117" spans="1:11" outlineLevel="2" x14ac:dyDescent="0.35">
      <c r="A117" s="2" t="s">
        <v>127</v>
      </c>
      <c r="B117" s="35" t="s">
        <v>31</v>
      </c>
      <c r="C117" s="22"/>
      <c r="D117" s="24">
        <f t="shared" si="9"/>
        <v>44</v>
      </c>
      <c r="E117" s="13">
        <v>6</v>
      </c>
      <c r="F117" s="13">
        <v>11</v>
      </c>
      <c r="G117" s="13">
        <v>6</v>
      </c>
      <c r="H117" s="25">
        <v>21</v>
      </c>
      <c r="I117" s="26">
        <v>0</v>
      </c>
      <c r="J117" s="23"/>
      <c r="K117" s="13"/>
    </row>
    <row r="118" spans="1:11" outlineLevel="2" x14ac:dyDescent="0.35">
      <c r="A118" s="28" t="s">
        <v>128</v>
      </c>
      <c r="B118" s="37" t="s">
        <v>31</v>
      </c>
      <c r="C118" s="30"/>
      <c r="D118" s="31">
        <v>6</v>
      </c>
      <c r="E118" s="27">
        <v>36</v>
      </c>
      <c r="F118" s="27">
        <v>1200</v>
      </c>
      <c r="G118" s="27">
        <v>773</v>
      </c>
      <c r="H118" s="48">
        <v>461</v>
      </c>
      <c r="I118" s="34">
        <v>3</v>
      </c>
      <c r="J118" s="32"/>
      <c r="K118" s="27"/>
    </row>
    <row r="119" spans="1:11" outlineLevel="2" x14ac:dyDescent="0.35">
      <c r="A119" s="2" t="s">
        <v>129</v>
      </c>
      <c r="B119" s="21" t="s">
        <v>31</v>
      </c>
      <c r="C119" s="22"/>
      <c r="D119" s="24">
        <v>36</v>
      </c>
      <c r="E119" s="1">
        <v>31</v>
      </c>
      <c r="F119" s="1">
        <v>1193</v>
      </c>
      <c r="G119" s="1">
        <v>663</v>
      </c>
      <c r="H119" s="87">
        <v>394</v>
      </c>
      <c r="I119" s="88">
        <v>0</v>
      </c>
      <c r="J119" s="23"/>
      <c r="K119" s="13"/>
    </row>
    <row r="120" spans="1:11" outlineLevel="2" x14ac:dyDescent="0.35">
      <c r="A120" s="2" t="s">
        <v>130</v>
      </c>
      <c r="B120" s="21" t="s">
        <v>31</v>
      </c>
      <c r="C120" s="22"/>
      <c r="D120" s="24">
        <v>31</v>
      </c>
      <c r="E120" s="13">
        <v>2</v>
      </c>
      <c r="F120" s="13">
        <v>7</v>
      </c>
      <c r="G120" s="13">
        <v>110</v>
      </c>
      <c r="H120" s="25">
        <v>67</v>
      </c>
      <c r="I120" s="26">
        <v>3</v>
      </c>
      <c r="J120" s="23"/>
      <c r="K120" s="13"/>
    </row>
    <row r="121" spans="1:11" outlineLevel="2" x14ac:dyDescent="0.35">
      <c r="A121" s="78" t="s">
        <v>131</v>
      </c>
      <c r="B121" s="79" t="s">
        <v>31</v>
      </c>
      <c r="C121" s="85"/>
      <c r="D121" s="86"/>
      <c r="E121" s="77" t="s">
        <v>90</v>
      </c>
      <c r="F121" s="77" t="s">
        <v>75</v>
      </c>
      <c r="G121" s="77" t="s">
        <v>75</v>
      </c>
      <c r="H121" s="83" t="s">
        <v>75</v>
      </c>
      <c r="I121" s="84" t="s">
        <v>75</v>
      </c>
      <c r="J121" s="82"/>
      <c r="K121" s="77"/>
    </row>
    <row r="122" spans="1:11" outlineLevel="2" x14ac:dyDescent="0.35">
      <c r="A122" s="2" t="s">
        <v>132</v>
      </c>
      <c r="B122" s="35" t="s">
        <v>31</v>
      </c>
      <c r="C122" s="36"/>
      <c r="D122" s="24">
        <f>+SUM(E122:I122)</f>
        <v>136</v>
      </c>
      <c r="E122" s="13">
        <v>0</v>
      </c>
      <c r="F122" s="13">
        <v>0</v>
      </c>
      <c r="G122" s="13">
        <v>0</v>
      </c>
      <c r="H122" s="25">
        <v>136</v>
      </c>
      <c r="I122" s="26">
        <v>0</v>
      </c>
      <c r="J122" s="23"/>
      <c r="K122" s="13"/>
    </row>
    <row r="123" spans="1:11" outlineLevel="2" x14ac:dyDescent="0.35">
      <c r="A123" s="28" t="s">
        <v>133</v>
      </c>
      <c r="B123" s="37" t="s">
        <v>31</v>
      </c>
      <c r="C123" s="64"/>
      <c r="D123" s="24">
        <f>+SUM(E123:I123)</f>
        <v>2609</v>
      </c>
      <c r="E123" s="27">
        <v>36</v>
      </c>
      <c r="F123" s="27">
        <v>1200</v>
      </c>
      <c r="G123" s="27">
        <v>773</v>
      </c>
      <c r="H123" s="48">
        <v>597</v>
      </c>
      <c r="I123" s="34">
        <v>3</v>
      </c>
      <c r="J123" s="32"/>
      <c r="K123" s="27"/>
    </row>
    <row r="124" spans="1:11" outlineLevel="2" x14ac:dyDescent="0.35">
      <c r="A124" s="78" t="s">
        <v>134</v>
      </c>
      <c r="B124" s="77" t="s">
        <v>31</v>
      </c>
      <c r="C124" s="77"/>
      <c r="D124" s="77">
        <v>36</v>
      </c>
      <c r="E124" s="77" t="s">
        <v>90</v>
      </c>
      <c r="F124" s="77" t="s">
        <v>90</v>
      </c>
      <c r="G124" s="77" t="s">
        <v>90</v>
      </c>
      <c r="H124" s="83" t="s">
        <v>90</v>
      </c>
      <c r="I124" s="84" t="s">
        <v>75</v>
      </c>
      <c r="J124" s="82"/>
      <c r="K124" s="77"/>
    </row>
    <row r="125" spans="1:11" outlineLevel="2" x14ac:dyDescent="0.35">
      <c r="A125" s="28" t="s">
        <v>135</v>
      </c>
      <c r="B125" s="29" t="s">
        <v>23</v>
      </c>
      <c r="C125" s="44"/>
      <c r="D125" s="40"/>
      <c r="E125" s="41">
        <v>3.7394451145958997E-2</v>
      </c>
      <c r="F125" s="41">
        <v>0.46133023975251403</v>
      </c>
      <c r="G125" s="41">
        <v>0.254022988505747</v>
      </c>
      <c r="H125" s="42">
        <v>7.6564321803342397E-2</v>
      </c>
      <c r="I125" s="62">
        <v>0</v>
      </c>
      <c r="J125" s="32"/>
      <c r="K125" s="27"/>
    </row>
    <row r="126" spans="1:11" outlineLevel="2" x14ac:dyDescent="0.35">
      <c r="A126" s="28" t="s">
        <v>136</v>
      </c>
      <c r="B126" s="29" t="s">
        <v>23</v>
      </c>
      <c r="C126" s="44"/>
      <c r="D126" s="40"/>
      <c r="E126" s="41">
        <v>2.1505376344085999E-2</v>
      </c>
      <c r="F126" s="41">
        <v>5.6406124093472997E-3</v>
      </c>
      <c r="G126" s="41">
        <v>0.40145985401459899</v>
      </c>
      <c r="H126" s="42">
        <v>4.7652916073968703E-2</v>
      </c>
      <c r="I126" s="62">
        <v>0.14285714285714299</v>
      </c>
      <c r="J126" s="32"/>
      <c r="K126" s="27"/>
    </row>
    <row r="127" spans="1:11" outlineLevel="2" x14ac:dyDescent="0.35">
      <c r="A127" s="2" t="s">
        <v>137</v>
      </c>
      <c r="B127" s="35" t="s">
        <v>138</v>
      </c>
      <c r="C127" s="22"/>
      <c r="D127" s="24">
        <f>SUM(E127:I127)</f>
        <v>241167</v>
      </c>
      <c r="E127" s="13">
        <v>15</v>
      </c>
      <c r="F127" s="13">
        <v>60412</v>
      </c>
      <c r="G127" s="13">
        <v>79952</v>
      </c>
      <c r="H127" s="25">
        <v>100788</v>
      </c>
      <c r="I127" s="26">
        <v>0</v>
      </c>
      <c r="J127" s="23"/>
      <c r="K127" s="13"/>
    </row>
    <row r="128" spans="1:11" outlineLevel="2" x14ac:dyDescent="0.35">
      <c r="A128" s="2" t="s">
        <v>139</v>
      </c>
      <c r="B128" s="35" t="s">
        <v>138</v>
      </c>
      <c r="C128" s="22"/>
      <c r="D128" s="24">
        <f t="shared" ref="D128:D130" si="10">SUM(E128:I128)</f>
        <v>46110.5</v>
      </c>
      <c r="E128" s="13">
        <v>71</v>
      </c>
      <c r="F128" s="13">
        <v>4739</v>
      </c>
      <c r="G128" s="13">
        <v>3506</v>
      </c>
      <c r="H128" s="25">
        <v>37702</v>
      </c>
      <c r="I128" s="26">
        <v>92.5</v>
      </c>
      <c r="J128" s="23"/>
      <c r="K128" s="13"/>
    </row>
    <row r="129" spans="1:11" outlineLevel="2" x14ac:dyDescent="0.35">
      <c r="A129" s="2" t="s">
        <v>140</v>
      </c>
      <c r="B129" s="35" t="s">
        <v>138</v>
      </c>
      <c r="C129" s="22"/>
      <c r="D129" s="24">
        <f t="shared" si="10"/>
        <v>10531</v>
      </c>
      <c r="E129" s="13">
        <v>43</v>
      </c>
      <c r="F129" s="13">
        <v>3240</v>
      </c>
      <c r="G129" s="13">
        <v>2604</v>
      </c>
      <c r="H129" s="25">
        <v>4644</v>
      </c>
      <c r="I129" s="26">
        <v>0</v>
      </c>
      <c r="J129" s="23"/>
      <c r="K129" s="13"/>
    </row>
    <row r="130" spans="1:11" outlineLevel="2" x14ac:dyDescent="0.35">
      <c r="A130" s="2" t="s">
        <v>141</v>
      </c>
      <c r="B130" s="35" t="s">
        <v>138</v>
      </c>
      <c r="C130" s="22"/>
      <c r="D130" s="24">
        <f t="shared" si="10"/>
        <v>8196</v>
      </c>
      <c r="E130" s="13">
        <v>71</v>
      </c>
      <c r="F130" s="13">
        <v>170</v>
      </c>
      <c r="G130" s="13">
        <v>363</v>
      </c>
      <c r="H130" s="25">
        <v>6952</v>
      </c>
      <c r="I130" s="26">
        <v>640</v>
      </c>
      <c r="J130" s="23"/>
      <c r="K130" s="13"/>
    </row>
    <row r="131" spans="1:11" outlineLevel="2" x14ac:dyDescent="0.35">
      <c r="A131" s="126" t="s">
        <v>142</v>
      </c>
      <c r="B131" s="37" t="s">
        <v>138</v>
      </c>
      <c r="C131" s="30"/>
      <c r="D131" s="31">
        <f>+SUM(D127:D130)</f>
        <v>306004.5</v>
      </c>
      <c r="E131" s="27">
        <v>200</v>
      </c>
      <c r="F131" s="27">
        <v>68561</v>
      </c>
      <c r="G131" s="27">
        <v>86425</v>
      </c>
      <c r="H131" s="48">
        <v>150086</v>
      </c>
      <c r="I131" s="34">
        <v>732.5</v>
      </c>
      <c r="J131" s="32"/>
      <c r="K131" s="27"/>
    </row>
    <row r="132" spans="1:11" outlineLevel="2" x14ac:dyDescent="0.35">
      <c r="A132" s="126" t="s">
        <v>143</v>
      </c>
      <c r="B132" s="37" t="s">
        <v>138</v>
      </c>
      <c r="C132" s="89"/>
      <c r="D132" s="90">
        <f>D131/D59</f>
        <v>21.525358750703433</v>
      </c>
      <c r="E132" s="127">
        <v>0.21691973969631201</v>
      </c>
      <c r="F132" s="127">
        <v>17.915077083877701</v>
      </c>
      <c r="G132" s="127">
        <v>29.967059639389699</v>
      </c>
      <c r="H132" s="128">
        <v>22.906898656898701</v>
      </c>
      <c r="I132" s="129">
        <v>23.629032258064498</v>
      </c>
      <c r="J132" s="32"/>
      <c r="K132" s="27"/>
    </row>
    <row r="133" spans="1:11" outlineLevel="2" x14ac:dyDescent="0.35">
      <c r="A133" s="2" t="s">
        <v>144</v>
      </c>
      <c r="B133" s="35" t="s">
        <v>138</v>
      </c>
      <c r="C133" s="22"/>
      <c r="D133" s="24">
        <f>+SUM(E133:I133)</f>
        <v>61598</v>
      </c>
      <c r="E133" s="13">
        <v>8</v>
      </c>
      <c r="F133" s="13">
        <v>26242</v>
      </c>
      <c r="G133" s="13">
        <v>5763</v>
      </c>
      <c r="H133" s="25">
        <v>29027</v>
      </c>
      <c r="I133" s="26">
        <v>558</v>
      </c>
      <c r="J133" s="23"/>
      <c r="K133" s="13"/>
    </row>
    <row r="134" spans="1:11" outlineLevel="2" x14ac:dyDescent="0.35">
      <c r="A134" s="28" t="s">
        <v>145</v>
      </c>
      <c r="B134" s="37" t="s">
        <v>138</v>
      </c>
      <c r="C134" s="30"/>
      <c r="D134" s="31">
        <f>+D131-D133</f>
        <v>244406.5</v>
      </c>
      <c r="E134" s="27">
        <v>192</v>
      </c>
      <c r="F134" s="27">
        <v>42319</v>
      </c>
      <c r="G134" s="27">
        <v>80662</v>
      </c>
      <c r="H134" s="48">
        <v>121059</v>
      </c>
      <c r="I134" s="34">
        <v>174.5</v>
      </c>
      <c r="J134" s="32"/>
      <c r="K134" s="27"/>
    </row>
    <row r="135" spans="1:11" outlineLevel="2" x14ac:dyDescent="0.35">
      <c r="A135" s="28" t="s">
        <v>146</v>
      </c>
      <c r="B135" s="37" t="s">
        <v>138</v>
      </c>
      <c r="C135" s="89"/>
      <c r="D135" s="90"/>
      <c r="E135" s="127">
        <v>8.6021505376344107E-2</v>
      </c>
      <c r="F135" s="127">
        <v>21.1458501208703</v>
      </c>
      <c r="G135" s="127">
        <v>21.0328467153285</v>
      </c>
      <c r="H135" s="128">
        <v>20.645092460881902</v>
      </c>
      <c r="I135" s="129">
        <v>26.571428571428601</v>
      </c>
      <c r="J135" s="32"/>
      <c r="K135" s="27"/>
    </row>
    <row r="136" spans="1:11" outlineLevel="2" x14ac:dyDescent="0.35">
      <c r="A136" s="28" t="s">
        <v>147</v>
      </c>
      <c r="B136" s="37" t="s">
        <v>138</v>
      </c>
      <c r="C136" s="89"/>
      <c r="D136" s="90"/>
      <c r="E136" s="127">
        <v>0.24125452352231599</v>
      </c>
      <c r="F136" s="127">
        <v>26.5123743232792</v>
      </c>
      <c r="G136" s="127">
        <v>33.113026819923398</v>
      </c>
      <c r="H136" s="128">
        <v>29.165565487757501</v>
      </c>
      <c r="I136" s="129">
        <v>73.25</v>
      </c>
      <c r="J136" s="32"/>
      <c r="K136" s="27"/>
    </row>
    <row r="137" spans="1:11" outlineLevel="2" x14ac:dyDescent="0.35">
      <c r="A137" s="2" t="s">
        <v>148</v>
      </c>
      <c r="B137" s="43" t="s">
        <v>21</v>
      </c>
      <c r="C137" s="22"/>
      <c r="D137" s="24">
        <f>SUM(E137:I137)</f>
        <v>55634147.509999998</v>
      </c>
      <c r="E137" s="13">
        <v>2953779</v>
      </c>
      <c r="F137" s="13">
        <v>9727166.5099999998</v>
      </c>
      <c r="G137" s="13">
        <v>8320488</v>
      </c>
      <c r="H137" s="25">
        <v>34632714</v>
      </c>
      <c r="I137" s="26">
        <v>0</v>
      </c>
      <c r="J137" s="23"/>
      <c r="K137" s="13" t="b">
        <v>1</v>
      </c>
    </row>
    <row r="138" spans="1:11" outlineLevel="2" x14ac:dyDescent="0.35">
      <c r="A138" s="2" t="s">
        <v>149</v>
      </c>
      <c r="B138" s="43" t="s">
        <v>21</v>
      </c>
      <c r="C138" s="36"/>
      <c r="D138" s="24">
        <f>SUM(E138:I138)</f>
        <v>826586</v>
      </c>
      <c r="E138" s="13">
        <v>9070</v>
      </c>
      <c r="F138" s="13">
        <v>75243</v>
      </c>
      <c r="G138" s="13">
        <v>65214</v>
      </c>
      <c r="H138" s="13">
        <v>612984</v>
      </c>
      <c r="I138" s="13">
        <v>64075</v>
      </c>
      <c r="J138" s="23"/>
      <c r="K138" s="13"/>
    </row>
    <row r="139" spans="1:11" outlineLevel="2" x14ac:dyDescent="0.35">
      <c r="A139" s="28" t="s">
        <v>150</v>
      </c>
      <c r="B139" s="37" t="s">
        <v>19</v>
      </c>
      <c r="C139" s="69"/>
      <c r="D139" s="39">
        <f>D138/D137</f>
        <v>1.4857529718621549E-2</v>
      </c>
      <c r="E139" s="41">
        <v>3.0706427258098898E-3</v>
      </c>
      <c r="F139" s="41">
        <v>7.7353461486082903E-3</v>
      </c>
      <c r="G139" s="41">
        <v>7.8377614389925198E-3</v>
      </c>
      <c r="H139" s="42">
        <v>1.7699565792042699E-2</v>
      </c>
      <c r="I139" s="91"/>
      <c r="J139" s="32"/>
      <c r="K139" s="27" t="b">
        <v>1</v>
      </c>
    </row>
    <row r="140" spans="1:11" outlineLevel="2" x14ac:dyDescent="0.35">
      <c r="A140" s="2" t="s">
        <v>151</v>
      </c>
      <c r="B140" s="35" t="s">
        <v>31</v>
      </c>
      <c r="C140" s="22"/>
      <c r="D140" s="24">
        <f>SUM(E140:I140)</f>
        <v>8759</v>
      </c>
      <c r="E140" s="13">
        <v>193</v>
      </c>
      <c r="F140" s="13">
        <v>3144</v>
      </c>
      <c r="G140" s="13">
        <v>1769</v>
      </c>
      <c r="H140" s="25">
        <v>3625</v>
      </c>
      <c r="I140" s="26">
        <v>28</v>
      </c>
      <c r="J140" s="23"/>
      <c r="K140" s="13"/>
    </row>
    <row r="141" spans="1:11" outlineLevel="2" x14ac:dyDescent="0.35">
      <c r="A141" s="2" t="s">
        <v>152</v>
      </c>
      <c r="B141" s="35" t="s">
        <v>31</v>
      </c>
      <c r="C141" s="22"/>
      <c r="D141" s="24">
        <f>SUM(E141:I141)</f>
        <v>1960</v>
      </c>
      <c r="E141" s="13">
        <v>2</v>
      </c>
      <c r="F141" s="13">
        <v>1222</v>
      </c>
      <c r="G141" s="13">
        <v>108</v>
      </c>
      <c r="H141" s="25">
        <v>608</v>
      </c>
      <c r="I141" s="26">
        <v>20</v>
      </c>
      <c r="J141" s="23"/>
      <c r="K141" s="13"/>
    </row>
    <row r="142" spans="1:11" outlineLevel="2" x14ac:dyDescent="0.35">
      <c r="A142" s="28" t="s">
        <v>153</v>
      </c>
      <c r="B142" s="37" t="s">
        <v>31</v>
      </c>
      <c r="C142" s="64"/>
      <c r="D142" s="65">
        <f>D140-D141</f>
        <v>6799</v>
      </c>
      <c r="E142" s="27">
        <v>191</v>
      </c>
      <c r="F142" s="27">
        <v>1922</v>
      </c>
      <c r="G142" s="27">
        <v>1661</v>
      </c>
      <c r="H142" s="48">
        <v>3017</v>
      </c>
      <c r="I142" s="34">
        <v>8</v>
      </c>
      <c r="J142" s="32"/>
      <c r="K142" s="27"/>
    </row>
    <row r="143" spans="1:11" outlineLevel="2" x14ac:dyDescent="0.35">
      <c r="A143" s="28" t="s">
        <v>154</v>
      </c>
      <c r="B143" s="37" t="s">
        <v>19</v>
      </c>
      <c r="C143" s="64"/>
      <c r="D143" s="130">
        <f>D142/D59</f>
        <v>0.47826392796848621</v>
      </c>
      <c r="E143" s="41">
        <v>0.20715835140997799</v>
      </c>
      <c r="F143" s="41">
        <v>0.50222106088319796</v>
      </c>
      <c r="G143" s="41">
        <v>0.57593619972260801</v>
      </c>
      <c r="H143" s="42">
        <v>0.460470085470085</v>
      </c>
      <c r="I143" s="62">
        <v>0.25806451612903197</v>
      </c>
      <c r="J143" s="32"/>
      <c r="K143" s="27"/>
    </row>
    <row r="144" spans="1:11" outlineLevel="2" x14ac:dyDescent="0.35">
      <c r="A144" s="2" t="s">
        <v>155</v>
      </c>
      <c r="B144" s="35" t="s">
        <v>31</v>
      </c>
      <c r="C144" s="22"/>
      <c r="D144" s="24">
        <f>+SUM(E144:I144)</f>
        <v>3127</v>
      </c>
      <c r="E144" s="13">
        <v>0</v>
      </c>
      <c r="F144" s="13">
        <v>701</v>
      </c>
      <c r="G144" s="13">
        <v>2014</v>
      </c>
      <c r="H144" s="25">
        <v>384</v>
      </c>
      <c r="I144" s="26">
        <v>28</v>
      </c>
      <c r="J144" s="23"/>
      <c r="K144" s="13"/>
    </row>
    <row r="145" spans="1:11" outlineLevel="2" x14ac:dyDescent="0.35">
      <c r="A145" s="28" t="s">
        <v>156</v>
      </c>
      <c r="B145" s="37" t="s">
        <v>19</v>
      </c>
      <c r="C145" s="69"/>
      <c r="D145" s="39"/>
      <c r="E145" s="27">
        <v>0</v>
      </c>
      <c r="F145" s="41">
        <v>0.18317219754376801</v>
      </c>
      <c r="G145" s="41">
        <v>0.69833564493758704</v>
      </c>
      <c r="H145" s="41">
        <v>5.8608058608058601E-2</v>
      </c>
      <c r="I145" s="62">
        <v>0.90322580645161299</v>
      </c>
      <c r="J145" s="32"/>
      <c r="K145" s="27"/>
    </row>
    <row r="146" spans="1:11" outlineLevel="2" x14ac:dyDescent="0.35">
      <c r="A146" s="2" t="s">
        <v>157</v>
      </c>
      <c r="B146" s="21" t="s">
        <v>31</v>
      </c>
      <c r="C146" s="22"/>
      <c r="D146" s="24">
        <f>SUM(E146:I146)</f>
        <v>35439</v>
      </c>
      <c r="E146" s="13">
        <v>641</v>
      </c>
      <c r="F146" s="13">
        <v>5552</v>
      </c>
      <c r="G146" s="13">
        <v>24117</v>
      </c>
      <c r="H146" s="13">
        <v>5098</v>
      </c>
      <c r="I146" s="13">
        <v>31</v>
      </c>
      <c r="J146" s="23"/>
      <c r="K146" s="13"/>
    </row>
    <row r="147" spans="1:11" outlineLevel="2" x14ac:dyDescent="0.35">
      <c r="A147" s="2" t="s">
        <v>158</v>
      </c>
      <c r="B147" s="21" t="s">
        <v>31</v>
      </c>
      <c r="C147" s="22"/>
      <c r="D147" s="24">
        <f>SUM(E147:I147)</f>
        <v>4583</v>
      </c>
      <c r="E147" s="13">
        <v>1</v>
      </c>
      <c r="F147" s="13">
        <v>0</v>
      </c>
      <c r="G147" s="13">
        <v>4582</v>
      </c>
      <c r="H147" s="13">
        <v>0</v>
      </c>
      <c r="I147" s="13">
        <v>0</v>
      </c>
      <c r="J147" s="23"/>
      <c r="K147" s="13"/>
    </row>
    <row r="148" spans="1:11" outlineLevel="2" x14ac:dyDescent="0.35">
      <c r="A148" s="28" t="s">
        <v>158</v>
      </c>
      <c r="B148" s="29" t="s">
        <v>19</v>
      </c>
      <c r="C148" s="69"/>
      <c r="D148" s="39"/>
      <c r="E148" s="41">
        <v>0.11111111111111099</v>
      </c>
      <c r="F148" s="41">
        <v>0</v>
      </c>
      <c r="G148" s="41">
        <v>42.822429906542098</v>
      </c>
      <c r="H148" s="42">
        <v>0</v>
      </c>
      <c r="I148" s="62">
        <v>0</v>
      </c>
      <c r="J148" s="32"/>
      <c r="K148" s="27"/>
    </row>
    <row r="149" spans="1:11" outlineLevel="2" x14ac:dyDescent="0.35">
      <c r="A149" s="28" t="s">
        <v>159</v>
      </c>
      <c r="B149" s="29" t="s">
        <v>19</v>
      </c>
      <c r="C149" s="38"/>
      <c r="D149" s="39"/>
      <c r="E149" s="41">
        <v>0.11111111111111099</v>
      </c>
      <c r="F149" s="41">
        <v>0.150375939849624</v>
      </c>
      <c r="G149" s="41">
        <v>0.14953271028037399</v>
      </c>
      <c r="H149" s="42">
        <v>0.222513089005236</v>
      </c>
      <c r="I149" s="62">
        <v>0.67857142857142905</v>
      </c>
      <c r="J149" s="32"/>
      <c r="K149" s="27"/>
    </row>
    <row r="150" spans="1:11" outlineLevel="2" x14ac:dyDescent="0.35">
      <c r="A150" s="2" t="s">
        <v>160</v>
      </c>
      <c r="B150" s="21" t="s">
        <v>31</v>
      </c>
      <c r="C150" s="22"/>
      <c r="D150" s="24">
        <f>SUM(E150:I150)</f>
        <v>14</v>
      </c>
      <c r="E150" s="13">
        <v>5</v>
      </c>
      <c r="F150" s="13">
        <v>7</v>
      </c>
      <c r="G150" s="13">
        <v>2</v>
      </c>
      <c r="H150" s="25">
        <v>0</v>
      </c>
      <c r="I150" s="26">
        <v>0</v>
      </c>
      <c r="J150" s="23"/>
      <c r="K150" s="13"/>
    </row>
    <row r="151" spans="1:11" outlineLevel="2" x14ac:dyDescent="0.35">
      <c r="A151" s="28" t="s">
        <v>160</v>
      </c>
      <c r="B151" s="29" t="s">
        <v>19</v>
      </c>
      <c r="C151" s="69"/>
      <c r="D151" s="39"/>
      <c r="E151" s="41">
        <v>5.4229934924078099E-3</v>
      </c>
      <c r="F151" s="41">
        <v>1.8291089626339199E-3</v>
      </c>
      <c r="G151" s="41">
        <v>6.9348127600554798E-4</v>
      </c>
      <c r="H151" s="42">
        <v>0</v>
      </c>
      <c r="I151" s="62">
        <v>0</v>
      </c>
      <c r="J151" s="32"/>
      <c r="K151" s="27"/>
    </row>
    <row r="152" spans="1:11" outlineLevel="2" x14ac:dyDescent="0.35">
      <c r="A152" s="140" t="s">
        <v>161</v>
      </c>
      <c r="B152" s="141" t="s">
        <v>34</v>
      </c>
      <c r="C152" s="142"/>
      <c r="D152" s="142"/>
      <c r="E152" s="143">
        <v>102.916666666667</v>
      </c>
      <c r="F152" s="143">
        <v>72.967500000000001</v>
      </c>
      <c r="G152" s="143">
        <v>86.5833333333333</v>
      </c>
      <c r="H152" s="144">
        <v>43</v>
      </c>
      <c r="I152" s="145">
        <v>2033</v>
      </c>
      <c r="J152" s="146"/>
      <c r="K152" s="13" t="b">
        <v>1</v>
      </c>
    </row>
    <row r="153" spans="1:11" outlineLevel="2" x14ac:dyDescent="0.35">
      <c r="A153" s="140" t="s">
        <v>162</v>
      </c>
      <c r="B153" s="141" t="s">
        <v>34</v>
      </c>
      <c r="C153" s="142"/>
      <c r="D153" s="142"/>
      <c r="E153" s="143">
        <v>132.75</v>
      </c>
      <c r="F153" s="143">
        <v>33.438333333333297</v>
      </c>
      <c r="G153" s="143">
        <v>46.033333333333303</v>
      </c>
      <c r="H153" s="144">
        <v>55</v>
      </c>
      <c r="I153" s="147">
        <v>1734.56</v>
      </c>
      <c r="J153" s="146"/>
      <c r="K153" s="13" t="b">
        <v>1</v>
      </c>
    </row>
    <row r="154" spans="1:11" outlineLevel="2" x14ac:dyDescent="0.35">
      <c r="A154" s="148" t="s">
        <v>163</v>
      </c>
      <c r="B154" s="149" t="s">
        <v>23</v>
      </c>
      <c r="C154" s="150"/>
      <c r="D154" s="151"/>
      <c r="E154" s="152">
        <v>0.77526679221594696</v>
      </c>
      <c r="F154" s="152">
        <v>2.1821512236455201</v>
      </c>
      <c r="G154" s="152">
        <v>1.8808834178131799</v>
      </c>
      <c r="H154" s="152">
        <v>0.78181818181818197</v>
      </c>
      <c r="I154" s="152">
        <v>1.1720551609630101</v>
      </c>
      <c r="J154" s="153"/>
      <c r="K154" s="27" t="b">
        <v>1</v>
      </c>
    </row>
    <row r="155" spans="1:11" outlineLevel="2" x14ac:dyDescent="0.35">
      <c r="A155" s="154" t="s">
        <v>164</v>
      </c>
      <c r="B155" s="155" t="s">
        <v>34</v>
      </c>
      <c r="C155" s="156"/>
      <c r="D155" s="157">
        <f>SUM(E155:I155)</f>
        <v>46868330.280000001</v>
      </c>
      <c r="E155" s="158">
        <v>2122064</v>
      </c>
      <c r="F155" s="158">
        <v>7650516.1399999997</v>
      </c>
      <c r="G155" s="158">
        <v>7667403</v>
      </c>
      <c r="H155" s="159">
        <v>28776039</v>
      </c>
      <c r="I155" s="160">
        <v>652308.14</v>
      </c>
      <c r="J155" s="161"/>
      <c r="K155" s="13" t="b">
        <v>1</v>
      </c>
    </row>
    <row r="156" spans="1:11" outlineLevel="2" x14ac:dyDescent="0.35">
      <c r="A156" s="154" t="s">
        <v>165</v>
      </c>
      <c r="B156" s="155" t="s">
        <v>34</v>
      </c>
      <c r="C156" s="156"/>
      <c r="D156" s="157">
        <f>SUM(E156:I156)</f>
        <v>10994077.880000001</v>
      </c>
      <c r="E156" s="158">
        <v>283285</v>
      </c>
      <c r="F156" s="158">
        <v>2135157.58</v>
      </c>
      <c r="G156" s="158">
        <v>653083</v>
      </c>
      <c r="H156" s="159">
        <v>5847528</v>
      </c>
      <c r="I156" s="160">
        <v>2075024.3</v>
      </c>
      <c r="J156" s="161"/>
      <c r="K156" s="13" t="b">
        <v>1</v>
      </c>
    </row>
    <row r="157" spans="1:11" outlineLevel="2" x14ac:dyDescent="0.35">
      <c r="A157" s="162" t="s">
        <v>166</v>
      </c>
      <c r="B157" s="163" t="s">
        <v>34</v>
      </c>
      <c r="C157" s="164"/>
      <c r="D157" s="165">
        <f>D155+D156</f>
        <v>57862408.160000004</v>
      </c>
      <c r="E157" s="166">
        <v>2405349</v>
      </c>
      <c r="F157" s="166">
        <v>9785673.7200000007</v>
      </c>
      <c r="G157" s="166">
        <v>8320486</v>
      </c>
      <c r="H157" s="167">
        <v>34623567</v>
      </c>
      <c r="I157" s="168">
        <v>2727332.44</v>
      </c>
      <c r="J157" s="169"/>
      <c r="K157" s="27" t="b">
        <v>1</v>
      </c>
    </row>
    <row r="158" spans="1:11" outlineLevel="2" x14ac:dyDescent="0.35">
      <c r="A158" s="28" t="s">
        <v>167</v>
      </c>
      <c r="B158" s="37" t="s">
        <v>34</v>
      </c>
      <c r="C158" s="64"/>
      <c r="D158" s="65"/>
      <c r="E158" s="27"/>
      <c r="F158" s="27"/>
      <c r="G158" s="27"/>
      <c r="H158" s="48"/>
      <c r="I158" s="34"/>
      <c r="J158" s="32"/>
      <c r="K158" s="27" t="b">
        <v>1</v>
      </c>
    </row>
    <row r="159" spans="1:11" outlineLevel="2" x14ac:dyDescent="0.35">
      <c r="A159" s="28" t="s">
        <v>168</v>
      </c>
      <c r="B159" s="37" t="s">
        <v>34</v>
      </c>
      <c r="C159" s="64"/>
      <c r="D159" s="65"/>
      <c r="E159" s="27"/>
      <c r="F159" s="27"/>
      <c r="G159" s="27"/>
      <c r="H159" s="48"/>
      <c r="I159" s="34">
        <v>1.7165376767482401</v>
      </c>
      <c r="J159" s="32"/>
      <c r="K159" s="27" t="b">
        <v>1</v>
      </c>
    </row>
    <row r="160" spans="1:11" outlineLevel="2" x14ac:dyDescent="0.35">
      <c r="A160" s="28" t="s">
        <v>169</v>
      </c>
      <c r="B160" s="37" t="s">
        <v>34</v>
      </c>
      <c r="C160" s="30"/>
      <c r="D160" s="93"/>
      <c r="E160" s="27">
        <v>2559.7876960192998</v>
      </c>
      <c r="F160" s="27">
        <v>2958.4362490332601</v>
      </c>
      <c r="G160" s="27">
        <v>2937.7022988505701</v>
      </c>
      <c r="H160" s="48">
        <v>5591.9236300038901</v>
      </c>
      <c r="I160" s="34">
        <v>65230.813999999998</v>
      </c>
      <c r="J160" s="32"/>
      <c r="K160" s="27" t="b">
        <v>1</v>
      </c>
    </row>
    <row r="161" spans="1:11" outlineLevel="2" x14ac:dyDescent="0.35">
      <c r="A161" s="28" t="s">
        <v>170</v>
      </c>
      <c r="B161" s="37" t="s">
        <v>34</v>
      </c>
      <c r="C161" s="30"/>
      <c r="D161" s="93"/>
      <c r="E161" s="27">
        <v>3046.0752688172001</v>
      </c>
      <c r="F161" s="27">
        <v>1720.51376309428</v>
      </c>
      <c r="G161" s="27">
        <v>2383.51459854015</v>
      </c>
      <c r="H161" s="48">
        <v>4158.9815078236097</v>
      </c>
      <c r="I161" s="34">
        <v>98810.680952380993</v>
      </c>
      <c r="J161" s="32"/>
      <c r="K161" s="27" t="b">
        <v>1</v>
      </c>
    </row>
    <row r="162" spans="1:11" outlineLevel="2" x14ac:dyDescent="0.35">
      <c r="A162" s="28" t="s">
        <v>171</v>
      </c>
      <c r="B162" s="37" t="s">
        <v>34</v>
      </c>
      <c r="C162" s="94"/>
      <c r="D162" s="95"/>
      <c r="E162" s="27">
        <v>2608.8383947939301</v>
      </c>
      <c r="F162" s="27">
        <v>2557.0090723804501</v>
      </c>
      <c r="G162" s="27">
        <v>2885.05062413315</v>
      </c>
      <c r="H162" s="48">
        <v>5284.4271978021998</v>
      </c>
      <c r="I162" s="34">
        <v>87978.465806451597</v>
      </c>
      <c r="J162" s="32"/>
      <c r="K162" s="27" t="b">
        <v>1</v>
      </c>
    </row>
    <row r="163" spans="1:11" outlineLevel="2" x14ac:dyDescent="0.35">
      <c r="A163" s="28" t="s">
        <v>172</v>
      </c>
      <c r="B163" s="37" t="s">
        <v>23</v>
      </c>
      <c r="C163" s="89"/>
      <c r="D163" s="92"/>
      <c r="E163" s="27">
        <v>0.84035602213246496</v>
      </c>
      <c r="F163" s="27">
        <v>1.71950745904678</v>
      </c>
      <c r="G163" s="27">
        <v>1.23250862430205</v>
      </c>
      <c r="H163" s="48">
        <v>1.34454159497577</v>
      </c>
      <c r="I163" s="34">
        <v>0.66015954319185499</v>
      </c>
      <c r="J163" s="32"/>
      <c r="K163" s="27" t="b">
        <v>1</v>
      </c>
    </row>
    <row r="164" spans="1:11" outlineLevel="2" x14ac:dyDescent="0.35">
      <c r="A164" s="2" t="s">
        <v>173</v>
      </c>
      <c r="B164" s="35" t="s">
        <v>34</v>
      </c>
      <c r="C164" s="22"/>
      <c r="D164" s="24">
        <f>SUM(E164:I164)</f>
        <v>21226601</v>
      </c>
      <c r="E164" s="13">
        <v>2075155</v>
      </c>
      <c r="F164" s="13">
        <v>3290975</v>
      </c>
      <c r="G164" s="13">
        <v>5647427</v>
      </c>
      <c r="H164" s="25">
        <v>10213044</v>
      </c>
      <c r="I164" s="26">
        <v>0</v>
      </c>
      <c r="J164" s="23"/>
      <c r="K164" s="13" t="b">
        <v>1</v>
      </c>
    </row>
    <row r="165" spans="1:11" outlineLevel="2" x14ac:dyDescent="0.35">
      <c r="A165" s="2" t="s">
        <v>174</v>
      </c>
      <c r="B165" s="35" t="s">
        <v>34</v>
      </c>
      <c r="C165" s="22"/>
      <c r="D165" s="24">
        <f>SUM(E165:I165)</f>
        <v>4937804</v>
      </c>
      <c r="E165" s="13">
        <v>265519</v>
      </c>
      <c r="F165" s="13">
        <v>1702597</v>
      </c>
      <c r="G165" s="13">
        <v>284493</v>
      </c>
      <c r="H165" s="25">
        <v>2685195</v>
      </c>
      <c r="I165" s="26">
        <v>0</v>
      </c>
      <c r="J165" s="23"/>
      <c r="K165" s="13" t="b">
        <v>1</v>
      </c>
    </row>
    <row r="166" spans="1:11" outlineLevel="2" x14ac:dyDescent="0.35">
      <c r="A166" s="28" t="s">
        <v>175</v>
      </c>
      <c r="B166" s="37" t="s">
        <v>34</v>
      </c>
      <c r="C166" s="30"/>
      <c r="D166" s="31">
        <f>D164+D165</f>
        <v>26164405</v>
      </c>
      <c r="E166" s="27">
        <v>2340674</v>
      </c>
      <c r="F166" s="27">
        <v>4993572</v>
      </c>
      <c r="G166" s="27">
        <v>5931920</v>
      </c>
      <c r="H166" s="48">
        <v>12898239</v>
      </c>
      <c r="I166" s="34">
        <v>0</v>
      </c>
      <c r="J166" s="32"/>
      <c r="K166" s="27" t="b">
        <v>1</v>
      </c>
    </row>
    <row r="167" spans="1:11" outlineLevel="2" x14ac:dyDescent="0.35">
      <c r="A167" s="28" t="s">
        <v>176</v>
      </c>
      <c r="B167" s="37" t="s">
        <v>34</v>
      </c>
      <c r="C167" s="30"/>
      <c r="D167" s="31"/>
      <c r="E167" s="27">
        <v>2627.0190796857501</v>
      </c>
      <c r="F167" s="27">
        <v>1541.2259259259299</v>
      </c>
      <c r="G167" s="27">
        <v>2384.2122186495199</v>
      </c>
      <c r="H167" s="48">
        <v>2962.38837850253</v>
      </c>
      <c r="I167" s="34"/>
      <c r="J167" s="32"/>
      <c r="K167" s="27" t="b">
        <v>1</v>
      </c>
    </row>
    <row r="168" spans="1:11" outlineLevel="2" x14ac:dyDescent="0.35">
      <c r="A168" s="28" t="s">
        <v>177</v>
      </c>
      <c r="B168" s="37" t="s">
        <v>34</v>
      </c>
      <c r="C168" s="30"/>
      <c r="D168" s="31"/>
      <c r="E168" s="27"/>
      <c r="F168" s="27"/>
      <c r="G168" s="27"/>
      <c r="H168" s="48"/>
      <c r="I168" s="34"/>
      <c r="J168" s="32"/>
      <c r="K168" s="27" t="b">
        <v>1</v>
      </c>
    </row>
    <row r="169" spans="1:11" outlineLevel="2" x14ac:dyDescent="0.35">
      <c r="A169" s="28" t="s">
        <v>178</v>
      </c>
      <c r="B169" s="37" t="s">
        <v>34</v>
      </c>
      <c r="C169" s="30"/>
      <c r="D169" s="31"/>
      <c r="E169" s="27">
        <v>2886.0760869565202</v>
      </c>
      <c r="F169" s="27">
        <v>1453.9684030743001</v>
      </c>
      <c r="G169" s="27">
        <v>1381.0339805825199</v>
      </c>
      <c r="H169" s="48">
        <v>2576.9625719769701</v>
      </c>
      <c r="I169" s="34"/>
      <c r="J169" s="32"/>
      <c r="K169" s="27" t="b">
        <v>1</v>
      </c>
    </row>
    <row r="170" spans="1:11" outlineLevel="2" x14ac:dyDescent="0.35">
      <c r="A170" s="28" t="s">
        <v>179</v>
      </c>
      <c r="B170" s="37" t="s">
        <v>23</v>
      </c>
      <c r="C170" s="30"/>
      <c r="D170" s="96"/>
      <c r="E170" s="27"/>
      <c r="F170" s="27"/>
      <c r="G170" s="27"/>
      <c r="H170" s="48"/>
      <c r="I170" s="34"/>
      <c r="J170" s="32"/>
      <c r="K170" s="27" t="b">
        <v>1</v>
      </c>
    </row>
    <row r="171" spans="1:11" outlineLevel="2" x14ac:dyDescent="0.35">
      <c r="A171" s="2" t="s">
        <v>180</v>
      </c>
      <c r="B171" s="35" t="s">
        <v>34</v>
      </c>
      <c r="C171" s="22"/>
      <c r="D171" s="24">
        <f>SUM(E171:I171)</f>
        <v>12707895.84</v>
      </c>
      <c r="E171" s="13">
        <v>2075158</v>
      </c>
      <c r="F171" s="13">
        <v>1694170.81</v>
      </c>
      <c r="G171" s="13">
        <v>1086398</v>
      </c>
      <c r="H171" s="25">
        <v>7846578</v>
      </c>
      <c r="I171" s="26">
        <v>5591.03</v>
      </c>
      <c r="J171" s="23"/>
      <c r="K171" s="13" t="b">
        <v>1</v>
      </c>
    </row>
    <row r="172" spans="1:11" outlineLevel="2" x14ac:dyDescent="0.35">
      <c r="A172" s="2" t="s">
        <v>181</v>
      </c>
      <c r="B172" s="35" t="s">
        <v>34</v>
      </c>
      <c r="C172" s="22"/>
      <c r="D172" s="24">
        <f>SUM(E172:I172)</f>
        <v>2041019.04</v>
      </c>
      <c r="E172" s="13">
        <v>265522</v>
      </c>
      <c r="F172" s="13">
        <v>189163.78</v>
      </c>
      <c r="G172" s="13">
        <v>238641</v>
      </c>
      <c r="H172" s="25">
        <v>1235734</v>
      </c>
      <c r="I172" s="26">
        <v>111958.26</v>
      </c>
      <c r="J172" s="23"/>
      <c r="K172" s="13" t="b">
        <v>1</v>
      </c>
    </row>
    <row r="173" spans="1:11" outlineLevel="2" x14ac:dyDescent="0.35">
      <c r="A173" s="28" t="s">
        <v>182</v>
      </c>
      <c r="B173" s="37" t="s">
        <v>34</v>
      </c>
      <c r="C173" s="30"/>
      <c r="D173" s="31">
        <f>D171+D172</f>
        <v>14748914.879999999</v>
      </c>
      <c r="E173" s="27">
        <v>2340680</v>
      </c>
      <c r="F173" s="27">
        <v>1883334.59</v>
      </c>
      <c r="G173" s="27">
        <v>1325039</v>
      </c>
      <c r="H173" s="48">
        <v>9082312</v>
      </c>
      <c r="I173" s="34">
        <v>117549.29</v>
      </c>
      <c r="J173" s="32"/>
      <c r="K173" s="27" t="b">
        <v>1</v>
      </c>
    </row>
    <row r="174" spans="1:11" outlineLevel="2" x14ac:dyDescent="0.35">
      <c r="A174" s="28" t="s">
        <v>183</v>
      </c>
      <c r="B174" s="37" t="s">
        <v>34</v>
      </c>
      <c r="C174" s="64"/>
      <c r="D174" s="65"/>
      <c r="E174" s="27">
        <v>106394.545454545</v>
      </c>
      <c r="F174" s="27">
        <v>4148.3140748898704</v>
      </c>
      <c r="G174" s="27">
        <v>4584.9100346020796</v>
      </c>
      <c r="H174" s="48">
        <v>5001.2731277533003</v>
      </c>
      <c r="I174" s="34">
        <v>39183.096666666701</v>
      </c>
      <c r="J174" s="32"/>
      <c r="K174" s="27" t="b">
        <v>1</v>
      </c>
    </row>
    <row r="175" spans="1:11" outlineLevel="2" x14ac:dyDescent="0.35">
      <c r="A175" s="28" t="s">
        <v>184</v>
      </c>
      <c r="B175" s="37" t="s">
        <v>34</v>
      </c>
      <c r="C175" s="30"/>
      <c r="D175" s="31"/>
      <c r="E175" s="27">
        <v>94325.363636363603</v>
      </c>
      <c r="F175" s="27">
        <v>4235.427025</v>
      </c>
      <c r="G175" s="27">
        <v>4583.95780590717</v>
      </c>
      <c r="H175" s="48">
        <v>5105.1255692908298</v>
      </c>
      <c r="I175" s="34">
        <v>5591.03</v>
      </c>
      <c r="J175" s="32"/>
      <c r="K175" s="27" t="b">
        <v>1</v>
      </c>
    </row>
    <row r="176" spans="1:11" outlineLevel="2" x14ac:dyDescent="0.35">
      <c r="A176" s="28" t="s">
        <v>185</v>
      </c>
      <c r="B176" s="37" t="s">
        <v>34</v>
      </c>
      <c r="C176" s="64"/>
      <c r="D176" s="65"/>
      <c r="E176" s="27"/>
      <c r="F176" s="27">
        <v>3503.03296296296</v>
      </c>
      <c r="G176" s="27">
        <v>4589.25</v>
      </c>
      <c r="H176" s="48">
        <v>4429.1541218638004</v>
      </c>
      <c r="I176" s="34">
        <v>55979.13</v>
      </c>
      <c r="J176" s="32"/>
      <c r="K176" s="27" t="b">
        <v>1</v>
      </c>
    </row>
    <row r="177" spans="1:11" outlineLevel="2" x14ac:dyDescent="0.35">
      <c r="A177" s="28" t="s">
        <v>186</v>
      </c>
      <c r="B177" s="37" t="s">
        <v>23</v>
      </c>
      <c r="C177" s="64"/>
      <c r="D177" s="92"/>
      <c r="E177" s="27"/>
      <c r="F177" s="27">
        <v>1.2090742707192701</v>
      </c>
      <c r="G177" s="27">
        <v>0.998846828110731</v>
      </c>
      <c r="H177" s="48">
        <v>1.15261863300042</v>
      </c>
      <c r="I177" s="34">
        <v>9.9877043462447496E-2</v>
      </c>
      <c r="J177" s="32"/>
      <c r="K177" s="27" t="b">
        <v>1</v>
      </c>
    </row>
    <row r="178" spans="1:11" outlineLevel="2" x14ac:dyDescent="0.35">
      <c r="A178" s="2" t="s">
        <v>187</v>
      </c>
      <c r="B178" s="35" t="s">
        <v>34</v>
      </c>
      <c r="C178" s="22"/>
      <c r="D178" s="22">
        <f>SUM(E178:I178)</f>
        <v>5006346.82</v>
      </c>
      <c r="E178" s="13">
        <v>162814</v>
      </c>
      <c r="F178" s="13">
        <v>1690553.82</v>
      </c>
      <c r="G178" s="13">
        <v>1006495</v>
      </c>
      <c r="H178" s="25">
        <v>2146484</v>
      </c>
      <c r="I178" s="26">
        <v>0</v>
      </c>
      <c r="J178" s="23"/>
      <c r="K178" s="13" t="b">
        <v>1</v>
      </c>
    </row>
    <row r="179" spans="1:11" outlineLevel="2" x14ac:dyDescent="0.35">
      <c r="A179" s="2" t="s">
        <v>188</v>
      </c>
      <c r="B179" s="35" t="s">
        <v>34</v>
      </c>
      <c r="C179" s="22"/>
      <c r="D179" s="22">
        <f>SUM(E179:I179)</f>
        <v>1142999.76</v>
      </c>
      <c r="E179" s="13">
        <v>4179</v>
      </c>
      <c r="F179" s="13">
        <v>235110.76</v>
      </c>
      <c r="G179" s="13">
        <v>163323</v>
      </c>
      <c r="H179" s="25">
        <v>740387</v>
      </c>
      <c r="I179" s="26">
        <v>0</v>
      </c>
      <c r="J179" s="23"/>
      <c r="K179" s="13" t="b">
        <v>1</v>
      </c>
    </row>
    <row r="180" spans="1:11" outlineLevel="2" x14ac:dyDescent="0.35">
      <c r="A180" s="28" t="s">
        <v>189</v>
      </c>
      <c r="B180" s="37" t="s">
        <v>34</v>
      </c>
      <c r="C180" s="64"/>
      <c r="D180" s="65">
        <f>D178+D179</f>
        <v>6149346.5800000001</v>
      </c>
      <c r="E180" s="27">
        <v>166993</v>
      </c>
      <c r="F180" s="27">
        <v>1925664.58</v>
      </c>
      <c r="G180" s="27">
        <v>1169818</v>
      </c>
      <c r="H180" s="48">
        <v>2886871</v>
      </c>
      <c r="I180" s="34">
        <v>0</v>
      </c>
      <c r="J180" s="32"/>
      <c r="K180" s="27" t="b">
        <v>1</v>
      </c>
    </row>
    <row r="181" spans="1:11" outlineLevel="2" x14ac:dyDescent="0.35">
      <c r="A181" s="28" t="s">
        <v>190</v>
      </c>
      <c r="B181" s="37" t="s">
        <v>34</v>
      </c>
      <c r="C181" s="64"/>
      <c r="D181" s="65"/>
      <c r="E181" s="27">
        <v>41748.25</v>
      </c>
      <c r="F181" s="27">
        <v>15914.5833057851</v>
      </c>
      <c r="G181" s="27">
        <v>12444.8723404255</v>
      </c>
      <c r="H181" s="48">
        <v>15114.5078534031</v>
      </c>
      <c r="I181" s="34"/>
      <c r="J181" s="32"/>
      <c r="K181" s="27" t="b">
        <v>1</v>
      </c>
    </row>
    <row r="182" spans="1:11" outlineLevel="2" x14ac:dyDescent="0.35">
      <c r="A182" s="28" t="s">
        <v>191</v>
      </c>
      <c r="B182" s="37" t="s">
        <v>34</v>
      </c>
      <c r="C182" s="64"/>
      <c r="D182" s="65"/>
      <c r="E182" s="27">
        <v>54271.333333333299</v>
      </c>
      <c r="F182" s="27">
        <v>16100.5125714286</v>
      </c>
      <c r="G182" s="27">
        <v>12740.443037974699</v>
      </c>
      <c r="H182" s="48">
        <v>15899.8814814815</v>
      </c>
      <c r="I182" s="34"/>
      <c r="J182" s="32"/>
      <c r="K182" s="27" t="b">
        <v>1</v>
      </c>
    </row>
    <row r="183" spans="1:11" outlineLevel="2" x14ac:dyDescent="0.35">
      <c r="A183" s="28" t="s">
        <v>192</v>
      </c>
      <c r="B183" s="37" t="s">
        <v>34</v>
      </c>
      <c r="C183" s="64"/>
      <c r="D183" s="65"/>
      <c r="E183" s="27">
        <v>4179</v>
      </c>
      <c r="F183" s="27">
        <v>14694.422500000001</v>
      </c>
      <c r="G183" s="27">
        <v>10888.2</v>
      </c>
      <c r="H183" s="48">
        <v>13221.1964285714</v>
      </c>
      <c r="I183" s="34"/>
      <c r="J183" s="32"/>
      <c r="K183" s="27" t="b">
        <v>1</v>
      </c>
    </row>
    <row r="184" spans="1:11" outlineLevel="2" x14ac:dyDescent="0.35">
      <c r="A184" s="28" t="s">
        <v>193</v>
      </c>
      <c r="B184" s="37" t="s">
        <v>23</v>
      </c>
      <c r="C184" s="64"/>
      <c r="D184" s="92"/>
      <c r="E184" s="27">
        <v>12.986679428890501</v>
      </c>
      <c r="F184" s="27">
        <v>1.0956886921843001</v>
      </c>
      <c r="G184" s="27">
        <v>1.17011471482657</v>
      </c>
      <c r="H184" s="48">
        <v>1.2026053441821201</v>
      </c>
      <c r="I184" s="34"/>
      <c r="J184" s="32"/>
      <c r="K184" s="27" t="b">
        <v>1</v>
      </c>
    </row>
    <row r="185" spans="1:11" outlineLevel="2" x14ac:dyDescent="0.35">
      <c r="A185" s="2" t="s">
        <v>194</v>
      </c>
      <c r="B185" s="35" t="s">
        <v>34</v>
      </c>
      <c r="C185" s="22"/>
      <c r="D185" s="24">
        <f>SUM(E185:I185)</f>
        <v>10663069.1</v>
      </c>
      <c r="E185" s="13">
        <v>86409</v>
      </c>
      <c r="F185" s="13">
        <v>921634</v>
      </c>
      <c r="G185" s="13">
        <v>488748</v>
      </c>
      <c r="H185" s="25">
        <v>8519561</v>
      </c>
      <c r="I185" s="26">
        <v>646717.1</v>
      </c>
      <c r="J185" s="23"/>
      <c r="K185" s="13" t="b">
        <v>1</v>
      </c>
    </row>
    <row r="186" spans="1:11" outlineLevel="2" x14ac:dyDescent="0.35">
      <c r="A186" s="2" t="s">
        <v>195</v>
      </c>
      <c r="B186" s="35" t="s">
        <v>34</v>
      </c>
      <c r="C186" s="22"/>
      <c r="D186" s="24">
        <f>SUM(E186:I186)</f>
        <v>3121772.12</v>
      </c>
      <c r="E186" s="13">
        <v>0</v>
      </c>
      <c r="F186" s="13">
        <v>0</v>
      </c>
      <c r="G186" s="13">
        <v>40883</v>
      </c>
      <c r="H186" s="25">
        <v>1117823</v>
      </c>
      <c r="I186" s="26">
        <v>1963066.12</v>
      </c>
      <c r="J186" s="23"/>
      <c r="K186" s="13" t="b">
        <v>1</v>
      </c>
    </row>
    <row r="187" spans="1:11" outlineLevel="2" x14ac:dyDescent="0.35">
      <c r="A187" s="28" t="s">
        <v>196</v>
      </c>
      <c r="B187" s="37" t="s">
        <v>34</v>
      </c>
      <c r="C187" s="64"/>
      <c r="D187" s="65">
        <f>D185+D186</f>
        <v>13784841.219999999</v>
      </c>
      <c r="E187" s="27">
        <v>86409</v>
      </c>
      <c r="F187" s="27">
        <v>921634</v>
      </c>
      <c r="G187" s="27">
        <v>529631</v>
      </c>
      <c r="H187" s="48">
        <v>9637384</v>
      </c>
      <c r="I187" s="34">
        <v>2609783.2200000002</v>
      </c>
      <c r="J187" s="32"/>
      <c r="K187" s="27" t="b">
        <v>1</v>
      </c>
    </row>
    <row r="188" spans="1:11" outlineLevel="2" x14ac:dyDescent="0.35">
      <c r="A188" s="28" t="s">
        <v>197</v>
      </c>
      <c r="B188" s="37" t="s">
        <v>34</v>
      </c>
      <c r="C188" s="64"/>
      <c r="D188" s="65"/>
      <c r="E188" s="27">
        <v>17281.8</v>
      </c>
      <c r="F188" s="27">
        <v>76802.833333333299</v>
      </c>
      <c r="G188" s="27">
        <v>40740.8461538462</v>
      </c>
      <c r="H188" s="48">
        <v>50457.507853403098</v>
      </c>
      <c r="I188" s="34">
        <v>93206.5435714286</v>
      </c>
      <c r="J188" s="32"/>
      <c r="K188" s="27" t="b">
        <v>1</v>
      </c>
    </row>
    <row r="189" spans="1:11" outlineLevel="2" x14ac:dyDescent="0.35">
      <c r="A189" s="28" t="s">
        <v>198</v>
      </c>
      <c r="B189" s="37" t="s">
        <v>34</v>
      </c>
      <c r="C189" s="64"/>
      <c r="D189" s="65"/>
      <c r="E189" s="27">
        <v>17281.8</v>
      </c>
      <c r="F189" s="27">
        <v>115204.25</v>
      </c>
      <c r="G189" s="27">
        <v>40729</v>
      </c>
      <c r="H189" s="48">
        <v>52589.882716049397</v>
      </c>
      <c r="I189" s="34">
        <v>71857.4555555556</v>
      </c>
      <c r="J189" s="32"/>
      <c r="K189" s="27" t="b">
        <v>1</v>
      </c>
    </row>
    <row r="190" spans="1:11" outlineLevel="2" x14ac:dyDescent="0.35">
      <c r="A190" s="28" t="s">
        <v>199</v>
      </c>
      <c r="B190" s="37" t="s">
        <v>34</v>
      </c>
      <c r="C190" s="64"/>
      <c r="D190" s="65"/>
      <c r="E190" s="27"/>
      <c r="F190" s="27">
        <v>0</v>
      </c>
      <c r="G190" s="27">
        <v>40883</v>
      </c>
      <c r="H190" s="48">
        <v>38545.620689655203</v>
      </c>
      <c r="I190" s="34">
        <v>103319.26947368401</v>
      </c>
      <c r="J190" s="32"/>
      <c r="K190" s="27" t="b">
        <v>1</v>
      </c>
    </row>
    <row r="191" spans="1:11" outlineLevel="2" x14ac:dyDescent="0.35">
      <c r="A191" s="28" t="s">
        <v>200</v>
      </c>
      <c r="B191" s="37" t="s">
        <v>23</v>
      </c>
      <c r="C191" s="64"/>
      <c r="D191" s="92"/>
      <c r="E191" s="27"/>
      <c r="F191" s="27"/>
      <c r="G191" s="27">
        <v>0.99623315314433902</v>
      </c>
      <c r="H191" s="48">
        <v>1.3643542839657401</v>
      </c>
      <c r="I191" s="34">
        <v>0.69548938858746101</v>
      </c>
      <c r="J191" s="32"/>
      <c r="K191" s="27" t="b">
        <v>1</v>
      </c>
    </row>
    <row r="192" spans="1:11" outlineLevel="1" x14ac:dyDescent="0.35">
      <c r="A192" s="56"/>
      <c r="B192" s="57"/>
      <c r="C192" s="58"/>
      <c r="D192" s="97"/>
      <c r="E192" s="60">
        <v>0.69230769230769196</v>
      </c>
      <c r="F192" s="60">
        <v>0.69230769230769196</v>
      </c>
      <c r="G192" s="60">
        <v>0.69230769230769196</v>
      </c>
      <c r="H192" s="60">
        <v>0.65384615384615397</v>
      </c>
      <c r="I192" s="60">
        <v>0.69230769230769196</v>
      </c>
      <c r="J192" s="61"/>
      <c r="K192" s="59"/>
    </row>
    <row r="193" spans="1:11" outlineLevel="2" x14ac:dyDescent="0.35">
      <c r="A193" s="2" t="s">
        <v>201</v>
      </c>
      <c r="B193" s="21" t="s">
        <v>31</v>
      </c>
      <c r="C193" s="22"/>
      <c r="D193" s="24">
        <f>SUM(E193:I193)</f>
        <v>2235</v>
      </c>
      <c r="E193" s="13">
        <v>570</v>
      </c>
      <c r="F193" s="13">
        <v>885</v>
      </c>
      <c r="G193" s="13">
        <v>167</v>
      </c>
      <c r="H193" s="25">
        <v>609</v>
      </c>
      <c r="I193" s="26">
        <v>4</v>
      </c>
      <c r="J193" s="23"/>
      <c r="K193" s="13"/>
    </row>
    <row r="194" spans="1:11" outlineLevel="2" x14ac:dyDescent="0.35">
      <c r="A194" s="2" t="s">
        <v>202</v>
      </c>
      <c r="B194" s="35" t="s">
        <v>31</v>
      </c>
      <c r="C194" s="36"/>
      <c r="D194" s="24">
        <f>SUM(E194:I194)</f>
        <v>8461</v>
      </c>
      <c r="E194" s="13">
        <v>17</v>
      </c>
      <c r="F194" s="13">
        <v>7325</v>
      </c>
      <c r="G194" s="13">
        <v>96</v>
      </c>
      <c r="H194" s="25">
        <v>1023</v>
      </c>
      <c r="I194" s="26">
        <v>0</v>
      </c>
      <c r="J194" s="23"/>
      <c r="K194" s="13"/>
    </row>
    <row r="195" spans="1:11" outlineLevel="2" x14ac:dyDescent="0.35">
      <c r="A195" s="28" t="s">
        <v>203</v>
      </c>
      <c r="B195" s="29" t="s">
        <v>19</v>
      </c>
      <c r="C195" s="38"/>
      <c r="D195" s="39">
        <v>570</v>
      </c>
      <c r="E195" s="127">
        <v>0.61822125813449003</v>
      </c>
      <c r="F195" s="127">
        <v>0.23125163313300201</v>
      </c>
      <c r="G195" s="127">
        <v>5.7905686546463303E-2</v>
      </c>
      <c r="H195" s="128">
        <v>9.2948717948717993E-2</v>
      </c>
      <c r="I195" s="129">
        <v>0.12903225806451599</v>
      </c>
      <c r="J195" s="32"/>
      <c r="K195" s="27"/>
    </row>
    <row r="196" spans="1:11" outlineLevel="2" x14ac:dyDescent="0.35">
      <c r="A196" s="2" t="s">
        <v>204</v>
      </c>
      <c r="B196" s="35" t="s">
        <v>138</v>
      </c>
      <c r="C196" s="22"/>
      <c r="D196" s="24">
        <f>SUM(E196:I196)</f>
        <v>9194</v>
      </c>
      <c r="E196" s="13">
        <v>1934</v>
      </c>
      <c r="F196" s="13">
        <v>4753</v>
      </c>
      <c r="G196" s="13">
        <v>1228</v>
      </c>
      <c r="H196" s="25">
        <v>1244</v>
      </c>
      <c r="I196" s="26">
        <v>35</v>
      </c>
      <c r="J196" s="23"/>
      <c r="K196" s="13"/>
    </row>
    <row r="197" spans="1:11" outlineLevel="2" x14ac:dyDescent="0.35">
      <c r="A197" s="28" t="s">
        <v>205</v>
      </c>
      <c r="B197" s="29" t="s">
        <v>19</v>
      </c>
      <c r="C197" s="89"/>
      <c r="D197" s="39"/>
      <c r="E197" s="127">
        <v>2.0976138828633402</v>
      </c>
      <c r="F197" s="127">
        <v>1.2419649856284301</v>
      </c>
      <c r="G197" s="127">
        <v>0.42579750346740602</v>
      </c>
      <c r="H197" s="128">
        <v>0.18986568986569</v>
      </c>
      <c r="I197" s="129">
        <v>1.12903225806452</v>
      </c>
      <c r="J197" s="32"/>
      <c r="K197" s="27"/>
    </row>
    <row r="198" spans="1:11" outlineLevel="2" x14ac:dyDescent="0.35">
      <c r="A198" s="139" t="s">
        <v>206</v>
      </c>
      <c r="B198" s="35" t="s">
        <v>31</v>
      </c>
      <c r="C198" s="22"/>
      <c r="D198" s="24">
        <f>SUM(E198:I198)</f>
        <v>11741</v>
      </c>
      <c r="E198" s="13">
        <v>0</v>
      </c>
      <c r="F198" s="13">
        <v>3983</v>
      </c>
      <c r="G198" s="13">
        <v>2409</v>
      </c>
      <c r="H198" s="131">
        <v>5349</v>
      </c>
      <c r="I198" s="132">
        <v>0</v>
      </c>
      <c r="J198" s="23"/>
      <c r="K198" s="13" t="b">
        <v>1</v>
      </c>
    </row>
    <row r="199" spans="1:11" ht="26" outlineLevel="2" x14ac:dyDescent="0.35">
      <c r="A199" s="28" t="s">
        <v>207</v>
      </c>
      <c r="B199" s="29" t="s">
        <v>19</v>
      </c>
      <c r="C199" s="64"/>
      <c r="D199" s="39"/>
      <c r="E199" s="127">
        <v>0</v>
      </c>
      <c r="F199" s="127">
        <v>1.0407629997387</v>
      </c>
      <c r="G199" s="127">
        <v>0.83529819694868201</v>
      </c>
      <c r="H199" s="133">
        <v>0.81639194139194105</v>
      </c>
      <c r="I199" s="134">
        <v>0</v>
      </c>
      <c r="J199" s="32"/>
      <c r="K199" s="27" t="b">
        <v>1</v>
      </c>
    </row>
    <row r="200" spans="1:11" outlineLevel="2" x14ac:dyDescent="0.35">
      <c r="A200" s="2" t="s">
        <v>208</v>
      </c>
      <c r="B200" s="35" t="s">
        <v>138</v>
      </c>
      <c r="C200" s="22"/>
      <c r="D200" s="24">
        <f>SUM(E200:I200)</f>
        <v>33278883.1899</v>
      </c>
      <c r="E200" s="13">
        <v>1674907</v>
      </c>
      <c r="F200" s="49">
        <v>10007806.1899</v>
      </c>
      <c r="G200" s="13">
        <v>6209496</v>
      </c>
      <c r="H200" s="25">
        <v>15330986</v>
      </c>
      <c r="I200" s="26">
        <v>55688</v>
      </c>
      <c r="J200" s="23"/>
      <c r="K200" s="13"/>
    </row>
    <row r="201" spans="1:11" outlineLevel="2" x14ac:dyDescent="0.35">
      <c r="A201" s="28" t="s">
        <v>209</v>
      </c>
      <c r="B201" s="29" t="s">
        <v>210</v>
      </c>
      <c r="C201" s="63"/>
      <c r="D201" s="24">
        <f>SUM(E201:I201)</f>
        <v>1386620.1329125001</v>
      </c>
      <c r="E201" s="127">
        <v>69787.791666666701</v>
      </c>
      <c r="F201" s="127">
        <v>416991.92457916698</v>
      </c>
      <c r="G201" s="127">
        <v>258729</v>
      </c>
      <c r="H201" s="128">
        <v>638791.08333333302</v>
      </c>
      <c r="I201" s="129">
        <v>2320.3333333333298</v>
      </c>
      <c r="J201" s="32"/>
      <c r="K201" s="27"/>
    </row>
    <row r="202" spans="1:11" outlineLevel="2" x14ac:dyDescent="0.35">
      <c r="A202" s="2" t="s">
        <v>211</v>
      </c>
      <c r="B202" s="21" t="s">
        <v>210</v>
      </c>
      <c r="C202" s="22"/>
      <c r="D202" s="24">
        <v>195968</v>
      </c>
      <c r="E202" s="13">
        <v>5842</v>
      </c>
      <c r="F202" s="13">
        <v>0</v>
      </c>
      <c r="G202" s="13">
        <v>26393</v>
      </c>
      <c r="H202" s="25">
        <v>18434</v>
      </c>
      <c r="I202" s="26">
        <v>0</v>
      </c>
      <c r="J202" s="23"/>
      <c r="K202" s="13"/>
    </row>
    <row r="203" spans="1:11" outlineLevel="2" x14ac:dyDescent="0.35">
      <c r="A203" s="28" t="s">
        <v>212</v>
      </c>
      <c r="B203" s="99" t="s">
        <v>19</v>
      </c>
      <c r="C203" s="38"/>
      <c r="D203" s="39">
        <f>D202/D201</f>
        <v>0.14132781960145258</v>
      </c>
      <c r="E203" s="123">
        <v>8.3710916486706394E-2</v>
      </c>
      <c r="F203" s="123">
        <v>0</v>
      </c>
      <c r="G203" s="123">
        <v>0.102010211456775</v>
      </c>
      <c r="H203" s="124">
        <v>2.8857635118837099E-2</v>
      </c>
      <c r="I203" s="125">
        <v>0</v>
      </c>
      <c r="J203" s="32"/>
      <c r="K203" s="27"/>
    </row>
    <row r="204" spans="1:11" outlineLevel="2" x14ac:dyDescent="0.35">
      <c r="A204" s="2" t="s">
        <v>213</v>
      </c>
      <c r="B204" s="35" t="s">
        <v>31</v>
      </c>
      <c r="C204" s="22"/>
      <c r="D204" s="24">
        <f>SUM(E204:I204)</f>
        <v>51</v>
      </c>
      <c r="E204" s="13">
        <v>2</v>
      </c>
      <c r="F204" s="13">
        <v>22</v>
      </c>
      <c r="G204" s="13">
        <v>6</v>
      </c>
      <c r="H204" s="25">
        <v>21</v>
      </c>
      <c r="I204" s="26">
        <v>0</v>
      </c>
      <c r="J204" s="23"/>
      <c r="K204" s="13"/>
    </row>
    <row r="205" spans="1:11" outlineLevel="2" x14ac:dyDescent="0.35">
      <c r="A205" s="2" t="s">
        <v>214</v>
      </c>
      <c r="B205" s="21" t="s">
        <v>210</v>
      </c>
      <c r="C205" s="22"/>
      <c r="D205" s="24">
        <f>SUM(E205:I205)</f>
        <v>1415</v>
      </c>
      <c r="E205" s="13">
        <v>281</v>
      </c>
      <c r="F205" s="13">
        <v>376</v>
      </c>
      <c r="G205" s="13">
        <v>34</v>
      </c>
      <c r="H205" s="25">
        <v>724</v>
      </c>
      <c r="I205" s="26">
        <v>0</v>
      </c>
      <c r="J205" s="23"/>
      <c r="K205" s="13"/>
    </row>
    <row r="206" spans="1:11" outlineLevel="2" x14ac:dyDescent="0.35">
      <c r="A206" s="2" t="s">
        <v>215</v>
      </c>
      <c r="B206" s="35" t="s">
        <v>210</v>
      </c>
      <c r="C206" s="22"/>
      <c r="D206" s="24">
        <f t="shared" ref="D206:D207" si="11">SUM(E206:I206)</f>
        <v>9453.5</v>
      </c>
      <c r="E206" s="13">
        <v>2632</v>
      </c>
      <c r="F206" s="13">
        <v>574</v>
      </c>
      <c r="G206" s="13">
        <v>5958</v>
      </c>
      <c r="H206" s="25">
        <v>0</v>
      </c>
      <c r="I206" s="26">
        <v>289.5</v>
      </c>
      <c r="J206" s="23"/>
      <c r="K206" s="13" t="b">
        <v>1</v>
      </c>
    </row>
    <row r="207" spans="1:11" outlineLevel="2" x14ac:dyDescent="0.35">
      <c r="A207" s="2" t="s">
        <v>216</v>
      </c>
      <c r="B207" s="35" t="s">
        <v>210</v>
      </c>
      <c r="C207" s="22"/>
      <c r="D207" s="24">
        <f t="shared" si="11"/>
        <v>1130</v>
      </c>
      <c r="E207" s="13">
        <v>128</v>
      </c>
      <c r="F207" s="13">
        <v>457</v>
      </c>
      <c r="G207" s="13">
        <v>545</v>
      </c>
      <c r="H207" s="25">
        <v>0</v>
      </c>
      <c r="I207" s="26">
        <v>0</v>
      </c>
      <c r="J207" s="23"/>
      <c r="K207" s="13" t="b">
        <v>1</v>
      </c>
    </row>
    <row r="208" spans="1:11" outlineLevel="2" x14ac:dyDescent="0.35">
      <c r="A208" s="28" t="s">
        <v>217</v>
      </c>
      <c r="B208" s="37" t="s">
        <v>210</v>
      </c>
      <c r="C208" s="63"/>
      <c r="D208" s="100">
        <f>D206+D207</f>
        <v>10583.5</v>
      </c>
      <c r="E208" s="27">
        <v>2760</v>
      </c>
      <c r="F208" s="27">
        <v>1031</v>
      </c>
      <c r="G208" s="27">
        <v>6503</v>
      </c>
      <c r="H208" s="48"/>
      <c r="I208" s="34">
        <v>289.5</v>
      </c>
      <c r="J208" s="32"/>
      <c r="K208" s="27" t="b">
        <v>1</v>
      </c>
    </row>
    <row r="209" spans="1:11" outlineLevel="2" x14ac:dyDescent="0.35">
      <c r="A209" s="28" t="s">
        <v>218</v>
      </c>
      <c r="B209" s="37" t="s">
        <v>219</v>
      </c>
      <c r="C209" s="44"/>
      <c r="D209" s="92"/>
      <c r="E209" s="127">
        <v>1.19409614981608</v>
      </c>
      <c r="F209" s="127">
        <v>2.19828397778153</v>
      </c>
      <c r="G209" s="127">
        <v>0.96626199614268204</v>
      </c>
      <c r="H209" s="128">
        <v>1.3697749120637099</v>
      </c>
      <c r="I209" s="129">
        <v>0</v>
      </c>
      <c r="J209" s="32"/>
      <c r="K209" s="27"/>
    </row>
    <row r="210" spans="1:11" outlineLevel="2" x14ac:dyDescent="0.35">
      <c r="A210" s="101" t="s">
        <v>220</v>
      </c>
      <c r="B210" s="37" t="s">
        <v>23</v>
      </c>
      <c r="C210" s="89"/>
      <c r="D210" s="92"/>
      <c r="E210" s="127">
        <v>0.16777050904915899</v>
      </c>
      <c r="F210" s="127">
        <v>3.7570671620266199E-2</v>
      </c>
      <c r="G210" s="127">
        <v>5.4754846448085296E-3</v>
      </c>
      <c r="H210" s="128">
        <v>4.7224620777815599E-2</v>
      </c>
      <c r="I210" s="129">
        <v>0</v>
      </c>
      <c r="J210" s="32"/>
      <c r="K210" s="27"/>
    </row>
    <row r="211" spans="1:11" outlineLevel="2" x14ac:dyDescent="0.35">
      <c r="A211" s="2" t="s">
        <v>221</v>
      </c>
      <c r="B211" s="35" t="s">
        <v>31</v>
      </c>
      <c r="C211" s="36"/>
      <c r="D211" s="24">
        <v>0</v>
      </c>
      <c r="E211" s="13"/>
      <c r="F211" s="13">
        <v>0</v>
      </c>
      <c r="G211" s="13">
        <v>0</v>
      </c>
      <c r="H211" s="25">
        <v>0</v>
      </c>
      <c r="I211" s="26">
        <v>0</v>
      </c>
      <c r="J211" s="23"/>
      <c r="K211" s="13"/>
    </row>
    <row r="212" spans="1:11" outlineLevel="1" collapsed="1" x14ac:dyDescent="0.35">
      <c r="A212" s="56"/>
      <c r="B212" s="57"/>
      <c r="C212" s="58"/>
      <c r="D212" s="60">
        <v>1.43390757674722</v>
      </c>
      <c r="E212" s="60">
        <v>1</v>
      </c>
      <c r="F212" s="60">
        <v>1</v>
      </c>
      <c r="G212" s="60">
        <v>1</v>
      </c>
      <c r="H212" s="60">
        <v>1</v>
      </c>
      <c r="I212" s="60">
        <v>1</v>
      </c>
      <c r="J212" s="61"/>
      <c r="K212" s="59"/>
    </row>
    <row r="213" spans="1:11" hidden="1" outlineLevel="2" x14ac:dyDescent="0.35">
      <c r="A213" s="2" t="s">
        <v>222</v>
      </c>
      <c r="B213" s="35" t="s">
        <v>31</v>
      </c>
      <c r="C213" s="22"/>
      <c r="D213" s="24">
        <f>+SUM(E213:I213)</f>
        <v>88202</v>
      </c>
      <c r="E213" s="13">
        <v>3936</v>
      </c>
      <c r="F213" s="13">
        <v>2544</v>
      </c>
      <c r="G213" s="13">
        <v>34084</v>
      </c>
      <c r="H213" s="13">
        <v>47638</v>
      </c>
      <c r="I213" s="13">
        <v>0</v>
      </c>
      <c r="J213" s="23"/>
      <c r="K213" s="13"/>
    </row>
    <row r="214" spans="1:11" hidden="1" outlineLevel="2" x14ac:dyDescent="0.35">
      <c r="A214" s="2" t="s">
        <v>223</v>
      </c>
      <c r="B214" s="21" t="s">
        <v>31</v>
      </c>
      <c r="C214" s="22"/>
      <c r="D214" s="24">
        <f t="shared" ref="D214:D218" si="12">+SUM(E214:I214)</f>
        <v>6167</v>
      </c>
      <c r="E214" s="13">
        <v>174</v>
      </c>
      <c r="F214" s="13">
        <v>591</v>
      </c>
      <c r="G214" s="13">
        <v>1950</v>
      </c>
      <c r="H214" s="13">
        <v>3452</v>
      </c>
      <c r="I214" s="13">
        <v>0</v>
      </c>
      <c r="J214" s="23"/>
      <c r="K214" s="13"/>
    </row>
    <row r="215" spans="1:11" hidden="1" outlineLevel="2" x14ac:dyDescent="0.35">
      <c r="A215" s="2" t="s">
        <v>224</v>
      </c>
      <c r="B215" s="21" t="s">
        <v>31</v>
      </c>
      <c r="C215" s="22"/>
      <c r="D215" s="24">
        <f t="shared" si="12"/>
        <v>15962</v>
      </c>
      <c r="E215" s="13">
        <v>42</v>
      </c>
      <c r="F215" s="13">
        <v>2099</v>
      </c>
      <c r="G215" s="13">
        <v>10085</v>
      </c>
      <c r="H215" s="13">
        <v>3736</v>
      </c>
      <c r="I215" s="13">
        <v>0</v>
      </c>
      <c r="J215" s="23"/>
      <c r="K215" s="13"/>
    </row>
    <row r="216" spans="1:11" hidden="1" outlineLevel="2" x14ac:dyDescent="0.35">
      <c r="A216" s="2" t="s">
        <v>225</v>
      </c>
      <c r="B216" s="21" t="s">
        <v>31</v>
      </c>
      <c r="C216" s="22"/>
      <c r="D216" s="24">
        <f t="shared" si="12"/>
        <v>321</v>
      </c>
      <c r="E216" s="13">
        <v>100</v>
      </c>
      <c r="F216" s="13">
        <v>13</v>
      </c>
      <c r="G216" s="13">
        <v>29</v>
      </c>
      <c r="H216" s="13">
        <v>179</v>
      </c>
      <c r="I216" s="26">
        <v>0</v>
      </c>
      <c r="J216" s="23"/>
      <c r="K216" s="13"/>
    </row>
    <row r="217" spans="1:11" hidden="1" outlineLevel="2" x14ac:dyDescent="0.35">
      <c r="A217" s="2" t="s">
        <v>226</v>
      </c>
      <c r="B217" s="21" t="s">
        <v>31</v>
      </c>
      <c r="C217" s="22"/>
      <c r="D217" s="24">
        <f t="shared" si="12"/>
        <v>34</v>
      </c>
      <c r="E217" s="13">
        <v>10</v>
      </c>
      <c r="F217" s="13">
        <v>0</v>
      </c>
      <c r="G217" s="13">
        <v>5</v>
      </c>
      <c r="H217" s="13">
        <v>19</v>
      </c>
      <c r="I217" s="26">
        <v>0</v>
      </c>
      <c r="J217" s="23"/>
      <c r="K217" s="13"/>
    </row>
    <row r="218" spans="1:11" hidden="1" outlineLevel="2" x14ac:dyDescent="0.35">
      <c r="A218" s="2" t="s">
        <v>227</v>
      </c>
      <c r="B218" s="21" t="s">
        <v>31</v>
      </c>
      <c r="C218" s="22"/>
      <c r="D218" s="24">
        <f t="shared" si="12"/>
        <v>3337</v>
      </c>
      <c r="E218" s="13">
        <v>530</v>
      </c>
      <c r="F218" s="13">
        <v>591</v>
      </c>
      <c r="G218" s="13">
        <v>438</v>
      </c>
      <c r="H218" s="13">
        <v>1778</v>
      </c>
      <c r="I218" s="13">
        <v>0</v>
      </c>
      <c r="J218" s="23"/>
      <c r="K218" s="13"/>
    </row>
    <row r="219" spans="1:11" ht="18" x14ac:dyDescent="0.35">
      <c r="A219" s="102"/>
      <c r="B219" s="52" t="s">
        <v>10</v>
      </c>
      <c r="C219" s="16"/>
      <c r="D219" s="19">
        <v>10</v>
      </c>
      <c r="E219" s="19">
        <v>1</v>
      </c>
      <c r="F219" s="19">
        <v>1</v>
      </c>
      <c r="G219" s="19">
        <v>1</v>
      </c>
      <c r="H219" s="20">
        <v>1</v>
      </c>
      <c r="I219" s="19">
        <v>1</v>
      </c>
      <c r="J219" s="104"/>
      <c r="K219" s="103"/>
    </row>
    <row r="220" spans="1:11" outlineLevel="1" x14ac:dyDescent="0.35">
      <c r="A220" s="56"/>
      <c r="B220" s="57"/>
      <c r="C220" s="58"/>
      <c r="D220" s="60">
        <v>530</v>
      </c>
      <c r="E220" s="60">
        <v>1</v>
      </c>
      <c r="F220" s="60">
        <v>1</v>
      </c>
      <c r="G220" s="60">
        <v>1</v>
      </c>
      <c r="H220" s="60">
        <v>1</v>
      </c>
      <c r="I220" s="60">
        <v>1</v>
      </c>
      <c r="J220" s="61"/>
      <c r="K220" s="59"/>
    </row>
    <row r="221" spans="1:11" outlineLevel="2" x14ac:dyDescent="0.35">
      <c r="A221" s="2" t="s">
        <v>228</v>
      </c>
      <c r="B221" s="21" t="s">
        <v>31</v>
      </c>
      <c r="C221" s="22"/>
      <c r="D221" s="24">
        <f>+SUM(E221:I221)</f>
        <v>2</v>
      </c>
      <c r="E221" s="13">
        <v>0</v>
      </c>
      <c r="F221" s="13">
        <v>2</v>
      </c>
      <c r="G221" s="13">
        <v>0</v>
      </c>
      <c r="H221" s="25">
        <v>0</v>
      </c>
      <c r="I221" s="26">
        <v>0</v>
      </c>
      <c r="J221" s="23"/>
      <c r="K221" s="13" t="b">
        <v>1</v>
      </c>
    </row>
    <row r="222" spans="1:11" outlineLevel="2" x14ac:dyDescent="0.35">
      <c r="A222" s="28" t="s">
        <v>229</v>
      </c>
      <c r="B222" s="29" t="s">
        <v>19</v>
      </c>
      <c r="C222" s="69"/>
      <c r="D222" s="39"/>
      <c r="E222" s="27">
        <v>0</v>
      </c>
      <c r="F222" s="41">
        <v>8.3333333333333301E-2</v>
      </c>
      <c r="G222" s="27">
        <v>0</v>
      </c>
      <c r="H222" s="48">
        <v>0</v>
      </c>
      <c r="I222" s="34">
        <v>0</v>
      </c>
      <c r="J222" s="32"/>
      <c r="K222" s="27" t="b">
        <v>1</v>
      </c>
    </row>
    <row r="223" spans="1:11" outlineLevel="2" x14ac:dyDescent="0.35">
      <c r="A223" s="2" t="s">
        <v>230</v>
      </c>
      <c r="B223" s="21" t="s">
        <v>31</v>
      </c>
      <c r="C223" s="22"/>
      <c r="D223" s="24">
        <f>+SUM(E223:I223)</f>
        <v>14</v>
      </c>
      <c r="E223" s="13">
        <v>0</v>
      </c>
      <c r="F223" s="13">
        <v>8</v>
      </c>
      <c r="G223" s="13">
        <v>0</v>
      </c>
      <c r="H223" s="25">
        <v>6</v>
      </c>
      <c r="I223" s="26">
        <v>0</v>
      </c>
      <c r="J223" s="23"/>
      <c r="K223" s="13" t="b">
        <v>1</v>
      </c>
    </row>
    <row r="224" spans="1:11" outlineLevel="2" x14ac:dyDescent="0.35">
      <c r="A224" s="2" t="s">
        <v>231</v>
      </c>
      <c r="B224" s="35" t="s">
        <v>31</v>
      </c>
      <c r="C224" s="22"/>
      <c r="D224" s="24">
        <f t="shared" ref="D224:D228" si="13">+SUM(E224:I224)</f>
        <v>0</v>
      </c>
      <c r="E224" s="13">
        <v>0</v>
      </c>
      <c r="F224" s="13">
        <v>0</v>
      </c>
      <c r="G224" s="13">
        <v>0</v>
      </c>
      <c r="H224" s="25">
        <v>0</v>
      </c>
      <c r="I224" s="26">
        <v>0</v>
      </c>
      <c r="J224" s="23"/>
      <c r="K224" s="13" t="b">
        <v>1</v>
      </c>
    </row>
    <row r="225" spans="1:11" outlineLevel="2" x14ac:dyDescent="0.35">
      <c r="A225" s="2" t="s">
        <v>232</v>
      </c>
      <c r="B225" s="21" t="s">
        <v>31</v>
      </c>
      <c r="C225" s="22"/>
      <c r="D225" s="24">
        <f t="shared" si="13"/>
        <v>15</v>
      </c>
      <c r="E225" s="13">
        <v>1</v>
      </c>
      <c r="F225" s="13">
        <v>8</v>
      </c>
      <c r="G225" s="13">
        <v>0</v>
      </c>
      <c r="H225" s="25">
        <v>6</v>
      </c>
      <c r="I225" s="26">
        <v>0</v>
      </c>
      <c r="J225" s="23"/>
      <c r="K225" s="13" t="b">
        <v>1</v>
      </c>
    </row>
    <row r="226" spans="1:11" outlineLevel="2" x14ac:dyDescent="0.35">
      <c r="A226" s="28" t="s">
        <v>233</v>
      </c>
      <c r="B226" s="29" t="s">
        <v>19</v>
      </c>
      <c r="C226" s="69"/>
      <c r="D226" s="39"/>
      <c r="E226" s="27">
        <v>0</v>
      </c>
      <c r="F226" s="41">
        <v>0.33333333333333298</v>
      </c>
      <c r="G226" s="27">
        <v>0</v>
      </c>
      <c r="H226" s="27">
        <v>1</v>
      </c>
      <c r="I226" s="27">
        <v>0</v>
      </c>
      <c r="J226" s="32"/>
      <c r="K226" s="27" t="b">
        <v>1</v>
      </c>
    </row>
    <row r="227" spans="1:11" outlineLevel="2" x14ac:dyDescent="0.35">
      <c r="A227" s="2" t="s">
        <v>234</v>
      </c>
      <c r="B227" s="35" t="s">
        <v>31</v>
      </c>
      <c r="C227" s="22"/>
      <c r="D227" s="24">
        <f t="shared" si="13"/>
        <v>0</v>
      </c>
      <c r="E227" s="13">
        <v>0</v>
      </c>
      <c r="F227" s="13">
        <v>0</v>
      </c>
      <c r="G227" s="13">
        <v>0</v>
      </c>
      <c r="H227" s="25">
        <v>0</v>
      </c>
      <c r="I227" s="26">
        <v>0</v>
      </c>
      <c r="J227" s="23"/>
      <c r="K227" s="13" t="b">
        <v>1</v>
      </c>
    </row>
    <row r="228" spans="1:11" outlineLevel="2" x14ac:dyDescent="0.35">
      <c r="A228" s="2" t="s">
        <v>235</v>
      </c>
      <c r="B228" s="21" t="s">
        <v>31</v>
      </c>
      <c r="C228" s="22"/>
      <c r="D228" s="24">
        <f t="shared" si="13"/>
        <v>19</v>
      </c>
      <c r="E228" s="13">
        <v>0</v>
      </c>
      <c r="F228" s="13">
        <v>19</v>
      </c>
      <c r="G228" s="13">
        <v>0</v>
      </c>
      <c r="H228" s="25">
        <v>0</v>
      </c>
      <c r="I228" s="26">
        <v>0</v>
      </c>
      <c r="J228" s="23"/>
      <c r="K228" s="13" t="b">
        <v>1</v>
      </c>
    </row>
    <row r="229" spans="1:11" outlineLevel="2" x14ac:dyDescent="0.35">
      <c r="A229" s="28" t="s">
        <v>236</v>
      </c>
      <c r="B229" s="29" t="s">
        <v>19</v>
      </c>
      <c r="C229" s="69"/>
      <c r="D229" s="39"/>
      <c r="E229" s="27">
        <v>0</v>
      </c>
      <c r="F229" s="41">
        <v>4.9647243271492003E-3</v>
      </c>
      <c r="G229" s="27">
        <v>0</v>
      </c>
      <c r="H229" s="48">
        <v>0</v>
      </c>
      <c r="I229" s="34">
        <v>0</v>
      </c>
      <c r="J229" s="32"/>
      <c r="K229" s="27" t="b">
        <v>1</v>
      </c>
    </row>
    <row r="230" spans="1:11" outlineLevel="2" x14ac:dyDescent="0.35">
      <c r="A230" s="2" t="s">
        <v>237</v>
      </c>
      <c r="B230" s="21" t="s">
        <v>34</v>
      </c>
      <c r="C230" s="22"/>
      <c r="D230" s="24">
        <f>+SUM(E230:I230)</f>
        <v>281942362.29000002</v>
      </c>
      <c r="E230" s="13">
        <v>85964</v>
      </c>
      <c r="F230" s="13">
        <v>376095.29</v>
      </c>
      <c r="G230" s="13">
        <v>281155944</v>
      </c>
      <c r="H230" s="13">
        <v>324359</v>
      </c>
      <c r="I230" s="13">
        <v>0</v>
      </c>
      <c r="J230" s="23"/>
      <c r="K230" s="13"/>
    </row>
    <row r="231" spans="1:11" outlineLevel="2" x14ac:dyDescent="0.35">
      <c r="A231" s="2" t="s">
        <v>238</v>
      </c>
      <c r="B231" s="21" t="s">
        <v>31</v>
      </c>
      <c r="C231" s="22"/>
      <c r="D231" s="24">
        <f t="shared" ref="D231:D235" si="14">+SUM(E231:I231)</f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23"/>
      <c r="K231" s="13" t="b">
        <v>1</v>
      </c>
    </row>
    <row r="232" spans="1:11" outlineLevel="2" x14ac:dyDescent="0.35">
      <c r="A232" s="2" t="s">
        <v>239</v>
      </c>
      <c r="B232" s="35" t="s">
        <v>31</v>
      </c>
      <c r="C232" s="22"/>
      <c r="D232" s="24">
        <f t="shared" si="14"/>
        <v>23</v>
      </c>
      <c r="E232" s="13">
        <v>1</v>
      </c>
      <c r="F232" s="13">
        <v>0</v>
      </c>
      <c r="G232" s="13">
        <v>14</v>
      </c>
      <c r="H232" s="13">
        <v>8</v>
      </c>
      <c r="I232" s="13">
        <v>0</v>
      </c>
      <c r="J232" s="23"/>
      <c r="K232" s="13"/>
    </row>
    <row r="233" spans="1:11" outlineLevel="2" x14ac:dyDescent="0.35">
      <c r="A233" s="2" t="s">
        <v>240</v>
      </c>
      <c r="B233" s="35" t="s">
        <v>31</v>
      </c>
      <c r="C233" s="22"/>
      <c r="D233" s="24">
        <f t="shared" si="14"/>
        <v>40</v>
      </c>
      <c r="E233" s="13">
        <v>1</v>
      </c>
      <c r="F233" s="13">
        <v>20</v>
      </c>
      <c r="G233" s="13">
        <v>17</v>
      </c>
      <c r="H233" s="13">
        <v>2</v>
      </c>
      <c r="I233" s="13">
        <v>0</v>
      </c>
      <c r="J233" s="23"/>
      <c r="K233" s="13"/>
    </row>
    <row r="234" spans="1:11" outlineLevel="2" x14ac:dyDescent="0.35">
      <c r="A234" s="2" t="s">
        <v>241</v>
      </c>
      <c r="B234" s="35" t="s">
        <v>31</v>
      </c>
      <c r="C234" s="22"/>
      <c r="D234" s="24">
        <f t="shared" si="14"/>
        <v>21713</v>
      </c>
      <c r="E234" s="13">
        <v>0</v>
      </c>
      <c r="F234" s="13">
        <v>2858</v>
      </c>
      <c r="G234" s="13">
        <v>315</v>
      </c>
      <c r="H234" s="13">
        <v>18540</v>
      </c>
      <c r="I234" s="13">
        <v>0</v>
      </c>
      <c r="J234" s="23"/>
      <c r="K234" s="13"/>
    </row>
    <row r="235" spans="1:11" outlineLevel="2" x14ac:dyDescent="0.35">
      <c r="A235" s="2" t="s">
        <v>242</v>
      </c>
      <c r="B235" s="43" t="s">
        <v>21</v>
      </c>
      <c r="C235" s="22"/>
      <c r="D235" s="24">
        <f t="shared" si="14"/>
        <v>2542185933</v>
      </c>
      <c r="E235" s="13">
        <v>119636</v>
      </c>
      <c r="F235" s="13">
        <v>44721584</v>
      </c>
      <c r="G235" s="13">
        <v>2387518298</v>
      </c>
      <c r="H235" s="13">
        <v>109826415</v>
      </c>
      <c r="I235" s="13">
        <v>0</v>
      </c>
      <c r="J235" s="23"/>
      <c r="K235" s="13"/>
    </row>
    <row r="236" spans="1:11" ht="17.5" x14ac:dyDescent="0.35">
      <c r="A236" s="14"/>
      <c r="B236" s="52" t="s">
        <v>10</v>
      </c>
      <c r="C236" s="16"/>
      <c r="D236" s="19">
        <v>0</v>
      </c>
      <c r="E236" s="19">
        <v>0.98611111111111105</v>
      </c>
      <c r="F236" s="19">
        <v>1</v>
      </c>
      <c r="G236" s="19">
        <v>1</v>
      </c>
      <c r="H236" s="20">
        <v>0.98039215686274495</v>
      </c>
      <c r="I236" s="19">
        <v>0.90985838779956396</v>
      </c>
      <c r="J236" s="55"/>
      <c r="K236" s="54"/>
    </row>
    <row r="237" spans="1:11" outlineLevel="1" x14ac:dyDescent="0.35">
      <c r="A237" s="56"/>
      <c r="B237" s="57"/>
      <c r="C237" s="58"/>
      <c r="D237" s="60">
        <v>119636</v>
      </c>
      <c r="E237" s="60">
        <v>0.95833333333333304</v>
      </c>
      <c r="F237" s="60">
        <v>1</v>
      </c>
      <c r="G237" s="60">
        <v>1</v>
      </c>
      <c r="H237" s="60">
        <v>1</v>
      </c>
      <c r="I237" s="60">
        <v>0.95833333333333304</v>
      </c>
      <c r="J237" s="106"/>
      <c r="K237" s="105"/>
    </row>
    <row r="238" spans="1:11" outlineLevel="2" x14ac:dyDescent="0.35">
      <c r="A238" s="2" t="s">
        <v>243</v>
      </c>
      <c r="B238" s="35" t="s">
        <v>244</v>
      </c>
      <c r="C238" s="22"/>
      <c r="D238" s="24">
        <f>+SUM(E238:I238)</f>
        <v>75927.399999999994</v>
      </c>
      <c r="E238" s="13">
        <v>246.4</v>
      </c>
      <c r="F238" s="13">
        <v>1355</v>
      </c>
      <c r="G238" s="13">
        <v>197.5</v>
      </c>
      <c r="H238" s="25">
        <v>74128.5</v>
      </c>
      <c r="I238" s="26">
        <v>0</v>
      </c>
      <c r="J238" s="23"/>
      <c r="K238" s="13"/>
    </row>
    <row r="239" spans="1:11" outlineLevel="2" x14ac:dyDescent="0.35">
      <c r="A239" s="2" t="s">
        <v>245</v>
      </c>
      <c r="B239" s="35" t="s">
        <v>244</v>
      </c>
      <c r="C239" s="22"/>
      <c r="D239" s="24">
        <f t="shared" ref="D239:D243" si="15">+SUM(E239:I239)</f>
        <v>10286267.4</v>
      </c>
      <c r="E239" s="13">
        <v>0</v>
      </c>
      <c r="F239" s="13">
        <v>2459608.4</v>
      </c>
      <c r="G239" s="13">
        <v>0</v>
      </c>
      <c r="H239" s="25">
        <v>7826659</v>
      </c>
      <c r="I239" s="26">
        <v>0</v>
      </c>
      <c r="J239" s="23"/>
      <c r="K239" s="13"/>
    </row>
    <row r="240" spans="1:11" outlineLevel="2" x14ac:dyDescent="0.35">
      <c r="A240" s="2" t="s">
        <v>246</v>
      </c>
      <c r="B240" s="35" t="s">
        <v>244</v>
      </c>
      <c r="C240" s="22"/>
      <c r="D240" s="24">
        <f t="shared" si="15"/>
        <v>0</v>
      </c>
      <c r="E240" s="13">
        <v>0</v>
      </c>
      <c r="F240" s="13">
        <v>0</v>
      </c>
      <c r="G240" s="13">
        <v>0</v>
      </c>
      <c r="H240" s="25">
        <v>0</v>
      </c>
      <c r="I240" s="26">
        <v>0</v>
      </c>
      <c r="J240" s="23"/>
      <c r="K240" s="13"/>
    </row>
    <row r="241" spans="1:11" outlineLevel="2" x14ac:dyDescent="0.35">
      <c r="A241" s="2" t="s">
        <v>247</v>
      </c>
      <c r="B241" s="35" t="s">
        <v>244</v>
      </c>
      <c r="C241" s="22"/>
      <c r="D241" s="24">
        <f t="shared" si="15"/>
        <v>583611.28</v>
      </c>
      <c r="E241" s="13">
        <v>0</v>
      </c>
      <c r="F241" s="13">
        <v>0</v>
      </c>
      <c r="G241" s="13">
        <v>583611.28</v>
      </c>
      <c r="H241" s="25">
        <v>0</v>
      </c>
      <c r="I241" s="26">
        <v>0</v>
      </c>
      <c r="J241" s="23"/>
      <c r="K241" s="13"/>
    </row>
    <row r="242" spans="1:11" outlineLevel="2" x14ac:dyDescent="0.35">
      <c r="A242" s="2" t="s">
        <v>248</v>
      </c>
      <c r="B242" s="35" t="s">
        <v>244</v>
      </c>
      <c r="C242" s="22"/>
      <c r="D242" s="24">
        <f t="shared" si="15"/>
        <v>0</v>
      </c>
      <c r="E242" s="13">
        <v>0</v>
      </c>
      <c r="F242" s="13">
        <v>0</v>
      </c>
      <c r="G242" s="13">
        <v>0</v>
      </c>
      <c r="H242" s="25">
        <v>0</v>
      </c>
      <c r="I242" s="26">
        <v>0</v>
      </c>
      <c r="J242" s="23"/>
      <c r="K242" s="13"/>
    </row>
    <row r="243" spans="1:11" outlineLevel="2" x14ac:dyDescent="0.35">
      <c r="A243" s="28" t="s">
        <v>249</v>
      </c>
      <c r="B243" s="37" t="s">
        <v>250</v>
      </c>
      <c r="C243" s="63"/>
      <c r="D243" s="135">
        <f t="shared" si="15"/>
        <v>33050.087452400599</v>
      </c>
      <c r="E243" s="127">
        <v>0.84761600000000004</v>
      </c>
      <c r="F243" s="127">
        <v>6399.6430399999999</v>
      </c>
      <c r="G243" s="127">
        <v>1728.1687887999999</v>
      </c>
      <c r="H243" s="128">
        <v>24921.4280076006</v>
      </c>
      <c r="I243" s="129">
        <v>0</v>
      </c>
      <c r="J243" s="32"/>
      <c r="K243" s="27"/>
    </row>
    <row r="244" spans="1:11" outlineLevel="2" x14ac:dyDescent="0.35">
      <c r="A244" s="2" t="s">
        <v>251</v>
      </c>
      <c r="B244" s="35" t="s">
        <v>244</v>
      </c>
      <c r="C244" s="22"/>
      <c r="D244" s="24">
        <f>SUM(E244:I244)</f>
        <v>0</v>
      </c>
      <c r="E244" s="13">
        <v>0</v>
      </c>
      <c r="F244" s="13">
        <v>0</v>
      </c>
      <c r="G244" s="13">
        <v>0</v>
      </c>
      <c r="H244" s="25">
        <v>0</v>
      </c>
      <c r="I244" s="26">
        <v>0</v>
      </c>
      <c r="J244" s="23"/>
      <c r="K244" s="13"/>
    </row>
    <row r="245" spans="1:11" outlineLevel="2" x14ac:dyDescent="0.35">
      <c r="A245" s="2" t="s">
        <v>252</v>
      </c>
      <c r="B245" s="35" t="s">
        <v>253</v>
      </c>
      <c r="C245" s="22"/>
      <c r="D245" s="24">
        <f t="shared" ref="D245:D246" si="16">SUM(E245:I245)</f>
        <v>25991</v>
      </c>
      <c r="E245" s="13">
        <v>0</v>
      </c>
      <c r="F245" s="13">
        <v>0</v>
      </c>
      <c r="G245" s="13">
        <v>3605</v>
      </c>
      <c r="H245" s="25">
        <v>22386</v>
      </c>
      <c r="I245" s="26">
        <v>0</v>
      </c>
      <c r="J245" s="23"/>
      <c r="K245" s="13"/>
    </row>
    <row r="246" spans="1:11" outlineLevel="2" x14ac:dyDescent="0.35">
      <c r="A246" s="2" t="s">
        <v>254</v>
      </c>
      <c r="B246" s="35" t="s">
        <v>253</v>
      </c>
      <c r="C246" s="22"/>
      <c r="D246" s="24">
        <f t="shared" si="16"/>
        <v>4675160.99</v>
      </c>
      <c r="E246" s="13">
        <v>774580.39</v>
      </c>
      <c r="F246" s="13">
        <v>611063.6</v>
      </c>
      <c r="G246" s="13">
        <v>1217305</v>
      </c>
      <c r="H246" s="25">
        <v>2072212</v>
      </c>
      <c r="I246" s="26">
        <v>0</v>
      </c>
      <c r="J246" s="23"/>
      <c r="K246" s="13"/>
    </row>
    <row r="247" spans="1:11" outlineLevel="2" x14ac:dyDescent="0.35">
      <c r="A247" s="28" t="s">
        <v>255</v>
      </c>
      <c r="B247" s="37" t="s">
        <v>250</v>
      </c>
      <c r="C247" s="30"/>
      <c r="D247" s="98">
        <f>SUM(E247:I247)</f>
        <v>14843.684428400002</v>
      </c>
      <c r="E247" s="27">
        <v>2447.6740324000002</v>
      </c>
      <c r="F247" s="27">
        <v>1930.9609760000001</v>
      </c>
      <c r="G247" s="27">
        <v>3856.4173000000001</v>
      </c>
      <c r="H247" s="48">
        <v>6608.6321200000002</v>
      </c>
      <c r="I247" s="34">
        <v>0</v>
      </c>
      <c r="J247" s="32"/>
      <c r="K247" s="27"/>
    </row>
    <row r="248" spans="1:11" outlineLevel="2" x14ac:dyDescent="0.35">
      <c r="A248" s="2" t="s">
        <v>256</v>
      </c>
      <c r="B248" s="35" t="s">
        <v>257</v>
      </c>
      <c r="C248" s="22"/>
      <c r="D248" s="24">
        <f>+SUM(E248:I248)</f>
        <v>1220985.3899999999</v>
      </c>
      <c r="E248" s="13">
        <v>0</v>
      </c>
      <c r="F248" s="13">
        <v>337194.43</v>
      </c>
      <c r="G248" s="13">
        <v>432265</v>
      </c>
      <c r="H248" s="13">
        <v>451525.96</v>
      </c>
      <c r="I248" s="13">
        <v>0</v>
      </c>
      <c r="J248" s="23"/>
      <c r="K248" s="13"/>
    </row>
    <row r="249" spans="1:11" outlineLevel="2" x14ac:dyDescent="0.35">
      <c r="A249" s="2" t="s">
        <v>258</v>
      </c>
      <c r="B249" s="35" t="s">
        <v>257</v>
      </c>
      <c r="C249" s="22"/>
      <c r="D249" s="24">
        <f>+SUM(E249:I249)</f>
        <v>4696374.4950000001</v>
      </c>
      <c r="E249" s="13">
        <v>650029</v>
      </c>
      <c r="F249" s="13">
        <v>1679119.4750000001</v>
      </c>
      <c r="G249" s="13">
        <v>513234</v>
      </c>
      <c r="H249" s="13">
        <v>1853992.02</v>
      </c>
      <c r="I249" s="13">
        <v>0</v>
      </c>
      <c r="J249" s="23"/>
      <c r="K249" s="13"/>
    </row>
    <row r="250" spans="1:11" outlineLevel="2" x14ac:dyDescent="0.35">
      <c r="A250" s="28" t="s">
        <v>259</v>
      </c>
      <c r="B250" s="37" t="s">
        <v>250</v>
      </c>
      <c r="C250" s="30"/>
      <c r="D250" s="24">
        <f>+SUM(E250:I250)</f>
        <v>17573.6390178</v>
      </c>
      <c r="E250" s="27">
        <v>1976.08816</v>
      </c>
      <c r="F250" s="27">
        <v>6014.9481649999998</v>
      </c>
      <c r="G250" s="27">
        <v>2727.3468600000001</v>
      </c>
      <c r="H250" s="48">
        <v>6855.2558327999996</v>
      </c>
      <c r="I250" s="34">
        <v>0</v>
      </c>
      <c r="J250" s="32"/>
      <c r="K250" s="27"/>
    </row>
    <row r="251" spans="1:11" outlineLevel="2" x14ac:dyDescent="0.35">
      <c r="A251" s="2" t="s">
        <v>260</v>
      </c>
      <c r="B251" s="35" t="s">
        <v>261</v>
      </c>
      <c r="C251" s="22"/>
      <c r="D251" s="24">
        <f>+SUM(E251:I251)</f>
        <v>0</v>
      </c>
      <c r="E251" s="13">
        <v>0</v>
      </c>
      <c r="F251" s="13">
        <v>0</v>
      </c>
      <c r="G251" s="13">
        <v>0</v>
      </c>
      <c r="H251" s="25">
        <v>0</v>
      </c>
      <c r="I251" s="26">
        <v>0</v>
      </c>
      <c r="J251" s="23"/>
      <c r="K251" s="13"/>
    </row>
    <row r="252" spans="1:11" outlineLevel="2" x14ac:dyDescent="0.35">
      <c r="A252" s="28" t="s">
        <v>262</v>
      </c>
      <c r="B252" s="29" t="s">
        <v>250</v>
      </c>
      <c r="C252" s="63"/>
      <c r="D252" s="117">
        <f>+SUM(E252:I252)</f>
        <v>61285.449674587799</v>
      </c>
      <c r="E252" s="27">
        <v>4424.6098083999996</v>
      </c>
      <c r="F252" s="27">
        <v>14345.552180999999</v>
      </c>
      <c r="G252" s="27">
        <v>8311.9329488000003</v>
      </c>
      <c r="H252" s="48">
        <v>34203.354736387802</v>
      </c>
      <c r="I252" s="34">
        <v>0</v>
      </c>
      <c r="J252" s="32"/>
      <c r="K252" s="27"/>
    </row>
    <row r="253" spans="1:11" outlineLevel="2" x14ac:dyDescent="0.35">
      <c r="A253" s="107" t="s">
        <v>263</v>
      </c>
      <c r="B253" s="21" t="s">
        <v>244</v>
      </c>
      <c r="C253" s="22"/>
      <c r="D253" s="24">
        <f>SUM(E253:I253)</f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23"/>
      <c r="K253" s="13" t="b">
        <v>1</v>
      </c>
    </row>
    <row r="254" spans="1:11" outlineLevel="2" x14ac:dyDescent="0.35">
      <c r="A254" s="2" t="s">
        <v>264</v>
      </c>
      <c r="B254" s="35" t="s">
        <v>265</v>
      </c>
      <c r="C254" s="22"/>
      <c r="D254" s="117">
        <f>SUM(E254:I254)</f>
        <v>75287544.670000002</v>
      </c>
      <c r="E254" s="13">
        <v>0</v>
      </c>
      <c r="F254" s="13">
        <v>16884096.91</v>
      </c>
      <c r="G254" s="13">
        <v>5710709</v>
      </c>
      <c r="H254" s="25">
        <v>52663093.759999998</v>
      </c>
      <c r="I254" s="26">
        <v>29645</v>
      </c>
      <c r="J254" s="23"/>
      <c r="K254" s="13"/>
    </row>
    <row r="255" spans="1:11" outlineLevel="2" x14ac:dyDescent="0.35">
      <c r="A255" s="28" t="s">
        <v>266</v>
      </c>
      <c r="B255" s="29" t="s">
        <v>250</v>
      </c>
      <c r="C255" s="30"/>
      <c r="D255" s="117">
        <f t="shared" ref="D255:D261" si="17">SUM(E255:I255)</f>
        <v>29300.323478890001</v>
      </c>
      <c r="E255" s="27">
        <v>0</v>
      </c>
      <c r="F255" s="27">
        <v>4372.9810996899996</v>
      </c>
      <c r="G255" s="27">
        <v>1479.073631</v>
      </c>
      <c r="H255" s="48">
        <v>23435.0767232</v>
      </c>
      <c r="I255" s="34">
        <v>13.192024999999999</v>
      </c>
      <c r="J255" s="32"/>
      <c r="K255" s="27"/>
    </row>
    <row r="256" spans="1:11" outlineLevel="2" x14ac:dyDescent="0.35">
      <c r="A256" s="28" t="s">
        <v>267</v>
      </c>
      <c r="B256" s="29" t="s">
        <v>250</v>
      </c>
      <c r="C256" s="63"/>
      <c r="D256" s="117">
        <f t="shared" si="17"/>
        <v>90585.773153477799</v>
      </c>
      <c r="E256" s="27">
        <v>4424.6098083999996</v>
      </c>
      <c r="F256" s="27">
        <v>18718.533280690001</v>
      </c>
      <c r="G256" s="27">
        <v>9791.0065797999996</v>
      </c>
      <c r="H256" s="48">
        <v>57638.431459587802</v>
      </c>
      <c r="I256" s="34">
        <v>13.192024999999999</v>
      </c>
      <c r="J256" s="32"/>
      <c r="K256" s="27"/>
    </row>
    <row r="257" spans="1:11" outlineLevel="2" x14ac:dyDescent="0.35">
      <c r="A257" s="28" t="s">
        <v>268</v>
      </c>
      <c r="B257" s="37" t="s">
        <v>23</v>
      </c>
      <c r="C257" s="63"/>
      <c r="D257" s="117">
        <f t="shared" si="17"/>
        <v>1.9375177164051349</v>
      </c>
      <c r="E257" s="27">
        <v>1.05940235062007</v>
      </c>
      <c r="F257" s="27">
        <v>0.243077662525019</v>
      </c>
      <c r="G257" s="27">
        <v>0.41303550220628599</v>
      </c>
      <c r="H257" s="48">
        <v>0.22200220105376001</v>
      </c>
      <c r="I257" s="34">
        <v>0</v>
      </c>
      <c r="J257" s="32"/>
      <c r="K257" s="27"/>
    </row>
    <row r="258" spans="1:11" outlineLevel="2" x14ac:dyDescent="0.35">
      <c r="A258" s="2" t="s">
        <v>269</v>
      </c>
      <c r="B258" s="35" t="s">
        <v>270</v>
      </c>
      <c r="C258" s="22"/>
      <c r="D258" s="24">
        <f t="shared" si="17"/>
        <v>35.217000000000006</v>
      </c>
      <c r="E258" s="13">
        <v>0</v>
      </c>
      <c r="F258" s="13">
        <v>0.2</v>
      </c>
      <c r="G258" s="13">
        <v>0</v>
      </c>
      <c r="H258" s="25">
        <v>35.017000000000003</v>
      </c>
      <c r="I258" s="26">
        <v>0</v>
      </c>
      <c r="J258" s="23"/>
      <c r="K258" s="13"/>
    </row>
    <row r="259" spans="1:11" outlineLevel="2" x14ac:dyDescent="0.35">
      <c r="A259" s="2" t="s">
        <v>271</v>
      </c>
      <c r="B259" s="35" t="s">
        <v>31</v>
      </c>
      <c r="C259" s="22"/>
      <c r="D259" s="24">
        <f t="shared" si="17"/>
        <v>12659</v>
      </c>
      <c r="E259" s="13">
        <v>0</v>
      </c>
      <c r="F259" s="13">
        <v>12539</v>
      </c>
      <c r="G259" s="13">
        <v>0</v>
      </c>
      <c r="H259" s="25">
        <v>120</v>
      </c>
      <c r="I259" s="26">
        <v>0</v>
      </c>
      <c r="J259" s="23"/>
      <c r="K259" s="13"/>
    </row>
    <row r="260" spans="1:11" outlineLevel="2" x14ac:dyDescent="0.35">
      <c r="A260" s="28" t="s">
        <v>272</v>
      </c>
      <c r="B260" s="37" t="s">
        <v>19</v>
      </c>
      <c r="C260" s="69"/>
      <c r="D260" s="117">
        <f t="shared" si="17"/>
        <v>4.3938062917694252</v>
      </c>
      <c r="E260" s="27"/>
      <c r="F260" s="27">
        <v>4.3873337998600404</v>
      </c>
      <c r="G260" s="27">
        <v>0</v>
      </c>
      <c r="H260" s="48">
        <v>6.4724919093851101E-3</v>
      </c>
      <c r="I260" s="34"/>
      <c r="J260" s="32"/>
      <c r="K260" s="27"/>
    </row>
    <row r="261" spans="1:11" outlineLevel="2" x14ac:dyDescent="0.35">
      <c r="A261" s="2" t="s">
        <v>273</v>
      </c>
      <c r="B261" s="35" t="s">
        <v>31</v>
      </c>
      <c r="C261" s="22"/>
      <c r="D261" s="24">
        <f t="shared" si="17"/>
        <v>36</v>
      </c>
      <c r="E261" s="13">
        <v>0</v>
      </c>
      <c r="F261" s="13">
        <v>5</v>
      </c>
      <c r="G261" s="13">
        <v>31</v>
      </c>
      <c r="H261" s="25">
        <v>0</v>
      </c>
      <c r="I261" s="26">
        <v>0</v>
      </c>
      <c r="J261" s="23"/>
      <c r="K261" s="13"/>
    </row>
    <row r="262" spans="1:11" outlineLevel="1" x14ac:dyDescent="0.35">
      <c r="A262" s="56"/>
      <c r="B262" s="57"/>
      <c r="C262" s="58"/>
      <c r="D262" s="97"/>
      <c r="E262" s="60">
        <v>1</v>
      </c>
      <c r="F262" s="60">
        <v>1</v>
      </c>
      <c r="G262" s="60">
        <v>1</v>
      </c>
      <c r="H262" s="60">
        <v>0.94117647058823495</v>
      </c>
      <c r="I262" s="60">
        <v>0.88235294117647101</v>
      </c>
      <c r="J262" s="106"/>
      <c r="K262" s="105"/>
    </row>
    <row r="263" spans="1:11" outlineLevel="2" x14ac:dyDescent="0.35">
      <c r="A263" s="2" t="s">
        <v>274</v>
      </c>
      <c r="B263" s="21" t="s">
        <v>275</v>
      </c>
      <c r="C263" s="22"/>
      <c r="D263" s="24">
        <f>SUM(E263:I263)</f>
        <v>3493036.4759999998</v>
      </c>
      <c r="E263" s="13">
        <v>0</v>
      </c>
      <c r="F263" s="13">
        <v>1277188.0759999999</v>
      </c>
      <c r="G263" s="13">
        <v>208472</v>
      </c>
      <c r="H263" s="25">
        <v>2007376.4</v>
      </c>
      <c r="I263" s="26">
        <v>0</v>
      </c>
      <c r="J263" s="23"/>
      <c r="K263" s="13"/>
    </row>
    <row r="264" spans="1:11" outlineLevel="2" x14ac:dyDescent="0.35">
      <c r="A264" s="2" t="s">
        <v>276</v>
      </c>
      <c r="B264" s="21" t="s">
        <v>275</v>
      </c>
      <c r="C264" s="22"/>
      <c r="D264" s="24">
        <f t="shared" ref="D264:D270" si="18">SUM(E264:I264)</f>
        <v>14577.5</v>
      </c>
      <c r="E264" s="13">
        <v>0</v>
      </c>
      <c r="F264" s="13">
        <v>0</v>
      </c>
      <c r="G264" s="13">
        <v>0</v>
      </c>
      <c r="H264" s="25">
        <v>14577.5</v>
      </c>
      <c r="I264" s="26">
        <v>0</v>
      </c>
      <c r="J264" s="23"/>
      <c r="K264" s="13"/>
    </row>
    <row r="265" spans="1:11" outlineLevel="2" x14ac:dyDescent="0.35">
      <c r="A265" s="2" t="s">
        <v>277</v>
      </c>
      <c r="B265" s="21" t="s">
        <v>275</v>
      </c>
      <c r="C265" s="22"/>
      <c r="D265" s="24">
        <f t="shared" si="18"/>
        <v>1118419.05</v>
      </c>
      <c r="E265" s="13">
        <v>0</v>
      </c>
      <c r="F265" s="13">
        <v>76078.05</v>
      </c>
      <c r="G265" s="13">
        <v>68942</v>
      </c>
      <c r="H265" s="25">
        <v>973399</v>
      </c>
      <c r="I265" s="26">
        <v>0</v>
      </c>
      <c r="J265" s="23"/>
      <c r="K265" s="13"/>
    </row>
    <row r="266" spans="1:11" outlineLevel="2" x14ac:dyDescent="0.35">
      <c r="A266" s="28" t="s">
        <v>278</v>
      </c>
      <c r="B266" s="29" t="s">
        <v>275</v>
      </c>
      <c r="C266" s="30"/>
      <c r="D266" s="24">
        <f t="shared" si="18"/>
        <v>4626033.0259999996</v>
      </c>
      <c r="E266" s="27">
        <v>0</v>
      </c>
      <c r="F266" s="27">
        <v>1353266.1259999999</v>
      </c>
      <c r="G266" s="27">
        <v>277414</v>
      </c>
      <c r="H266" s="48">
        <v>2995352.9</v>
      </c>
      <c r="I266" s="34">
        <v>0</v>
      </c>
      <c r="J266" s="32"/>
      <c r="K266" s="27"/>
    </row>
    <row r="267" spans="1:11" outlineLevel="2" x14ac:dyDescent="0.35">
      <c r="A267" s="2" t="s">
        <v>279</v>
      </c>
      <c r="B267" s="21" t="s">
        <v>275</v>
      </c>
      <c r="C267" s="22"/>
      <c r="D267" s="24">
        <f t="shared" si="18"/>
        <v>709679</v>
      </c>
      <c r="E267" s="13">
        <v>0</v>
      </c>
      <c r="F267" s="13">
        <v>0</v>
      </c>
      <c r="G267" s="13">
        <v>0</v>
      </c>
      <c r="H267" s="25">
        <v>709679</v>
      </c>
      <c r="I267" s="26">
        <v>0</v>
      </c>
      <c r="J267" s="23"/>
      <c r="K267" s="13"/>
    </row>
    <row r="268" spans="1:11" outlineLevel="2" x14ac:dyDescent="0.35">
      <c r="A268" s="2" t="s">
        <v>280</v>
      </c>
      <c r="B268" s="21" t="s">
        <v>275</v>
      </c>
      <c r="C268" s="22"/>
      <c r="D268" s="24">
        <f t="shared" si="18"/>
        <v>0</v>
      </c>
      <c r="E268" s="13">
        <v>0</v>
      </c>
      <c r="F268" s="13">
        <v>0</v>
      </c>
      <c r="G268" s="13">
        <v>0</v>
      </c>
      <c r="H268" s="25">
        <v>0</v>
      </c>
      <c r="I268" s="26">
        <v>0</v>
      </c>
      <c r="J268" s="23"/>
      <c r="K268" s="13"/>
    </row>
    <row r="269" spans="1:11" outlineLevel="2" x14ac:dyDescent="0.35">
      <c r="A269" s="2" t="s">
        <v>281</v>
      </c>
      <c r="B269" s="21" t="s">
        <v>275</v>
      </c>
      <c r="C269" s="22"/>
      <c r="D269" s="24">
        <f t="shared" si="18"/>
        <v>0</v>
      </c>
      <c r="E269" s="13">
        <v>0</v>
      </c>
      <c r="F269" s="13">
        <v>0</v>
      </c>
      <c r="G269" s="13">
        <v>0</v>
      </c>
      <c r="H269" s="25">
        <v>0</v>
      </c>
      <c r="I269" s="26">
        <v>0</v>
      </c>
      <c r="J269" s="23"/>
      <c r="K269" s="13"/>
    </row>
    <row r="270" spans="1:11" outlineLevel="2" x14ac:dyDescent="0.35">
      <c r="A270" s="28" t="s">
        <v>282</v>
      </c>
      <c r="B270" s="29" t="s">
        <v>275</v>
      </c>
      <c r="C270" s="30"/>
      <c r="D270" s="24">
        <f t="shared" si="18"/>
        <v>709679</v>
      </c>
      <c r="E270" s="27">
        <v>0</v>
      </c>
      <c r="F270" s="27">
        <v>0</v>
      </c>
      <c r="G270" s="27">
        <v>0</v>
      </c>
      <c r="H270" s="48">
        <v>709679</v>
      </c>
      <c r="I270" s="34">
        <v>0</v>
      </c>
      <c r="J270" s="32"/>
      <c r="K270" s="27"/>
    </row>
    <row r="271" spans="1:11" outlineLevel="2" x14ac:dyDescent="0.35">
      <c r="A271" s="2" t="s">
        <v>283</v>
      </c>
      <c r="B271" s="21"/>
      <c r="C271" s="22"/>
      <c r="D271" s="24"/>
      <c r="E271" s="13">
        <v>6.8</v>
      </c>
      <c r="F271" s="13">
        <v>7.9</v>
      </c>
      <c r="G271" s="13">
        <v>6.28</v>
      </c>
      <c r="H271" s="25">
        <v>0</v>
      </c>
      <c r="I271" s="26">
        <v>0</v>
      </c>
      <c r="J271" s="23"/>
      <c r="K271" s="13" t="b">
        <v>1</v>
      </c>
    </row>
    <row r="272" spans="1:11" outlineLevel="2" x14ac:dyDescent="0.35">
      <c r="A272" s="2" t="s">
        <v>284</v>
      </c>
      <c r="B272" s="21" t="s">
        <v>285</v>
      </c>
      <c r="C272" s="22"/>
      <c r="D272" s="24"/>
      <c r="E272" s="13">
        <v>20</v>
      </c>
      <c r="F272" s="13">
        <v>568</v>
      </c>
      <c r="G272" s="13">
        <v>0.03</v>
      </c>
      <c r="H272" s="25">
        <v>0</v>
      </c>
      <c r="I272" s="26">
        <v>0</v>
      </c>
      <c r="J272" s="23"/>
      <c r="K272" s="13" t="b">
        <v>1</v>
      </c>
    </row>
    <row r="273" spans="1:11" outlineLevel="2" x14ac:dyDescent="0.35">
      <c r="A273" s="2" t="s">
        <v>286</v>
      </c>
      <c r="B273" s="21" t="s">
        <v>285</v>
      </c>
      <c r="C273" s="22"/>
      <c r="D273" s="24"/>
      <c r="E273" s="13">
        <v>321</v>
      </c>
      <c r="F273" s="13">
        <v>560</v>
      </c>
      <c r="G273" s="13">
        <v>78.5</v>
      </c>
      <c r="H273" s="25">
        <v>0</v>
      </c>
      <c r="I273" s="26">
        <v>0</v>
      </c>
      <c r="J273" s="23"/>
      <c r="K273" s="13" t="b">
        <v>1</v>
      </c>
    </row>
    <row r="274" spans="1:11" outlineLevel="2" x14ac:dyDescent="0.35">
      <c r="A274" s="2" t="s">
        <v>287</v>
      </c>
      <c r="B274" s="21" t="s">
        <v>285</v>
      </c>
      <c r="C274" s="22"/>
      <c r="D274" s="24"/>
      <c r="E274" s="13">
        <v>145</v>
      </c>
      <c r="F274" s="13">
        <v>276</v>
      </c>
      <c r="G274" s="13">
        <v>43.6</v>
      </c>
      <c r="H274" s="25">
        <v>0</v>
      </c>
      <c r="I274" s="26">
        <v>0</v>
      </c>
      <c r="J274" s="23"/>
      <c r="K274" s="13" t="b">
        <v>1</v>
      </c>
    </row>
    <row r="275" spans="1:11" outlineLevel="2" x14ac:dyDescent="0.35">
      <c r="A275" s="28" t="s">
        <v>288</v>
      </c>
      <c r="B275" s="29" t="s">
        <v>23</v>
      </c>
      <c r="C275" s="108"/>
      <c r="D275" s="92"/>
      <c r="E275" s="127">
        <v>2.2137931034482801</v>
      </c>
      <c r="F275" s="127">
        <v>2.02898550724638</v>
      </c>
      <c r="G275" s="127">
        <v>1.8004587155963301</v>
      </c>
      <c r="H275" s="128"/>
      <c r="I275" s="129"/>
      <c r="J275" s="32"/>
      <c r="K275" s="27" t="b">
        <v>1</v>
      </c>
    </row>
    <row r="276" spans="1:11" outlineLevel="2" x14ac:dyDescent="0.35">
      <c r="A276" s="28" t="s">
        <v>289</v>
      </c>
      <c r="B276" s="29" t="s">
        <v>275</v>
      </c>
      <c r="C276" s="30"/>
      <c r="D276" s="136">
        <f>SUM(E276:I276)</f>
        <v>3916354.0259999996</v>
      </c>
      <c r="E276" s="127">
        <v>0</v>
      </c>
      <c r="F276" s="127">
        <v>1353266.1259999999</v>
      </c>
      <c r="G276" s="127">
        <v>277414</v>
      </c>
      <c r="H276" s="128">
        <v>2285673.9</v>
      </c>
      <c r="I276" s="129">
        <v>0</v>
      </c>
      <c r="J276" s="32"/>
      <c r="K276" s="27"/>
    </row>
    <row r="277" spans="1:11" outlineLevel="2" x14ac:dyDescent="0.35">
      <c r="A277" s="28" t="s">
        <v>290</v>
      </c>
      <c r="B277" s="29" t="s">
        <v>275</v>
      </c>
      <c r="C277" s="44"/>
      <c r="D277" s="136">
        <f>SUM(E277:I277)</f>
        <v>38.079771152628432</v>
      </c>
      <c r="E277" s="127">
        <v>0</v>
      </c>
      <c r="F277" s="127">
        <v>17.5734263870829</v>
      </c>
      <c r="G277" s="127">
        <v>11.7027631301413</v>
      </c>
      <c r="H277" s="128">
        <v>8.80358163540423</v>
      </c>
      <c r="I277" s="129"/>
      <c r="J277" s="32"/>
      <c r="K277" s="27"/>
    </row>
    <row r="278" spans="1:11" outlineLevel="2" x14ac:dyDescent="0.35">
      <c r="A278" s="2" t="s">
        <v>291</v>
      </c>
      <c r="B278" s="35" t="s">
        <v>31</v>
      </c>
      <c r="C278" s="22"/>
      <c r="D278" s="24">
        <v>0</v>
      </c>
      <c r="E278" s="137">
        <v>0</v>
      </c>
      <c r="F278" s="137">
        <v>0</v>
      </c>
      <c r="G278" s="137">
        <v>0</v>
      </c>
      <c r="H278" s="137">
        <v>0</v>
      </c>
      <c r="I278" s="137">
        <v>0</v>
      </c>
      <c r="J278" s="23"/>
      <c r="K278" s="13" t="b">
        <v>1</v>
      </c>
    </row>
    <row r="279" spans="1:11" outlineLevel="2" x14ac:dyDescent="0.35">
      <c r="A279" s="28" t="s">
        <v>292</v>
      </c>
      <c r="B279" s="29" t="s">
        <v>19</v>
      </c>
      <c r="C279" s="69"/>
      <c r="D279" s="39"/>
      <c r="E279" s="127">
        <v>0</v>
      </c>
      <c r="F279" s="127">
        <v>56386.088583333301</v>
      </c>
      <c r="G279" s="127">
        <v>277414</v>
      </c>
      <c r="H279" s="128">
        <v>380945.65</v>
      </c>
      <c r="I279" s="129">
        <v>0</v>
      </c>
      <c r="J279" s="32"/>
      <c r="K279" s="27" t="b">
        <v>1</v>
      </c>
    </row>
    <row r="280" spans="1:11" outlineLevel="1" x14ac:dyDescent="0.35">
      <c r="A280" s="56"/>
      <c r="B280" s="57"/>
      <c r="C280" s="58"/>
      <c r="D280" s="60">
        <v>0</v>
      </c>
      <c r="E280" s="60">
        <v>1</v>
      </c>
      <c r="F280" s="60">
        <v>1</v>
      </c>
      <c r="G280" s="60">
        <v>1</v>
      </c>
      <c r="H280" s="60">
        <v>1</v>
      </c>
      <c r="I280" s="60">
        <v>0.88888888888888895</v>
      </c>
      <c r="J280" s="106"/>
      <c r="K280" s="105"/>
    </row>
    <row r="281" spans="1:11" ht="26" outlineLevel="2" x14ac:dyDescent="0.35">
      <c r="A281" s="2" t="s">
        <v>293</v>
      </c>
      <c r="B281" s="21" t="s">
        <v>25</v>
      </c>
      <c r="C281" s="22"/>
      <c r="D281" s="24">
        <v>0</v>
      </c>
      <c r="E281" s="137">
        <v>33.353999999999999</v>
      </c>
      <c r="F281" s="137">
        <v>3754609.62</v>
      </c>
      <c r="G281" s="137">
        <v>58200.538999999997</v>
      </c>
      <c r="H281" s="137">
        <v>461389</v>
      </c>
      <c r="I281" s="137">
        <v>0</v>
      </c>
      <c r="J281" s="23"/>
      <c r="K281" s="13"/>
    </row>
    <row r="282" spans="1:11" outlineLevel="2" x14ac:dyDescent="0.35">
      <c r="A282" s="28" t="s">
        <v>294</v>
      </c>
      <c r="B282" s="29" t="s">
        <v>19</v>
      </c>
      <c r="C282" s="69"/>
      <c r="D282" s="39"/>
      <c r="E282" s="127">
        <v>7.9860840916409995E-3</v>
      </c>
      <c r="F282" s="127">
        <v>48.757117688545101</v>
      </c>
      <c r="G282" s="127">
        <v>2.45520097025944</v>
      </c>
      <c r="H282" s="128">
        <v>1.77710202981166</v>
      </c>
      <c r="I282" s="129"/>
      <c r="J282" s="32"/>
      <c r="K282" s="27"/>
    </row>
    <row r="283" spans="1:11" outlineLevel="2" x14ac:dyDescent="0.35">
      <c r="A283" s="2" t="s">
        <v>295</v>
      </c>
      <c r="B283" s="21" t="s">
        <v>25</v>
      </c>
      <c r="C283" s="22"/>
      <c r="D283" s="24">
        <f>SUM(E283:I283)</f>
        <v>3630.8784400000004</v>
      </c>
      <c r="E283" s="13">
        <v>18.177</v>
      </c>
      <c r="F283" s="13">
        <v>465.77600000000001</v>
      </c>
      <c r="G283" s="13">
        <v>802.26844000000006</v>
      </c>
      <c r="H283" s="25">
        <v>2344.6570000000002</v>
      </c>
      <c r="I283" s="26">
        <v>0</v>
      </c>
      <c r="J283" s="23"/>
      <c r="K283" s="13"/>
    </row>
    <row r="284" spans="1:11" outlineLevel="2" x14ac:dyDescent="0.35">
      <c r="A284" s="2" t="s">
        <v>296</v>
      </c>
      <c r="B284" s="21" t="s">
        <v>25</v>
      </c>
      <c r="C284" s="22"/>
      <c r="D284" s="24">
        <f t="shared" ref="D284:D286" si="19">SUM(E284:I284)</f>
        <v>94.239159999999998</v>
      </c>
      <c r="E284" s="13">
        <v>3.1360000000000001</v>
      </c>
      <c r="F284" s="13">
        <v>27.303000000000001</v>
      </c>
      <c r="G284" s="13">
        <v>14.6</v>
      </c>
      <c r="H284" s="25">
        <v>49.200159999999997</v>
      </c>
      <c r="I284" s="26">
        <v>0</v>
      </c>
      <c r="J284" s="23"/>
      <c r="K284" s="13"/>
    </row>
    <row r="285" spans="1:11" outlineLevel="2" x14ac:dyDescent="0.35">
      <c r="A285" s="2" t="s">
        <v>297</v>
      </c>
      <c r="B285" s="21" t="s">
        <v>25</v>
      </c>
      <c r="C285" s="22"/>
      <c r="D285" s="24">
        <f t="shared" si="19"/>
        <v>124.2822</v>
      </c>
      <c r="E285" s="13">
        <v>0</v>
      </c>
      <c r="F285" s="13">
        <v>2.7490000000000001</v>
      </c>
      <c r="G285" s="13">
        <v>5.4</v>
      </c>
      <c r="H285" s="25">
        <v>116.1332</v>
      </c>
      <c r="I285" s="26">
        <v>0</v>
      </c>
      <c r="J285" s="23"/>
      <c r="K285" s="13"/>
    </row>
    <row r="286" spans="1:11" outlineLevel="2" x14ac:dyDescent="0.35">
      <c r="A286" s="2" t="s">
        <v>298</v>
      </c>
      <c r="B286" s="21" t="s">
        <v>25</v>
      </c>
      <c r="C286" s="22"/>
      <c r="D286" s="24">
        <f t="shared" si="19"/>
        <v>16.8</v>
      </c>
      <c r="E286" s="13">
        <v>0</v>
      </c>
      <c r="F286" s="13">
        <v>0</v>
      </c>
      <c r="G286" s="13">
        <v>0</v>
      </c>
      <c r="H286" s="25">
        <v>16.8</v>
      </c>
      <c r="I286" s="26">
        <v>0</v>
      </c>
      <c r="J286" s="23"/>
      <c r="K286" s="13"/>
    </row>
    <row r="287" spans="1:11" outlineLevel="2" x14ac:dyDescent="0.35">
      <c r="A287" s="28" t="s">
        <v>299</v>
      </c>
      <c r="B287" s="29" t="s">
        <v>25</v>
      </c>
      <c r="C287" s="30"/>
      <c r="D287" s="109">
        <f>SUM(E287:I287)</f>
        <v>3849.3997999999997</v>
      </c>
      <c r="E287" s="27">
        <v>21.312999999999999</v>
      </c>
      <c r="F287" s="27">
        <v>495.82799999999997</v>
      </c>
      <c r="G287" s="27">
        <v>822.26844000000006</v>
      </c>
      <c r="H287" s="48">
        <v>2509.9903599999998</v>
      </c>
      <c r="I287" s="34">
        <v>0</v>
      </c>
      <c r="J287" s="32"/>
      <c r="K287" s="27"/>
    </row>
    <row r="288" spans="1:11" outlineLevel="2" x14ac:dyDescent="0.35">
      <c r="A288" s="2" t="s">
        <v>300</v>
      </c>
      <c r="B288" s="21" t="s">
        <v>14</v>
      </c>
      <c r="C288" s="22"/>
      <c r="D288" s="109">
        <f>SUM(E288:I288)</f>
        <v>199870.41099999999</v>
      </c>
      <c r="E288" s="13">
        <v>6712.92</v>
      </c>
      <c r="F288" s="13">
        <v>48861</v>
      </c>
      <c r="G288" s="13">
        <v>6896.76</v>
      </c>
      <c r="H288" s="25">
        <v>137399.731</v>
      </c>
      <c r="I288" s="26">
        <v>0</v>
      </c>
      <c r="J288" s="23"/>
      <c r="K288" s="13"/>
    </row>
    <row r="289" spans="1:11" outlineLevel="2" x14ac:dyDescent="0.35">
      <c r="A289" s="28" t="s">
        <v>301</v>
      </c>
      <c r="B289" s="29" t="s">
        <v>23</v>
      </c>
      <c r="C289" s="63"/>
      <c r="D289" s="100"/>
      <c r="E289" s="127">
        <v>3.1749223884687998E-3</v>
      </c>
      <c r="F289" s="127">
        <v>1.01477251795911E-2</v>
      </c>
      <c r="G289" s="127">
        <v>0.11922532319524</v>
      </c>
      <c r="H289" s="128">
        <v>1.82677967542746E-2</v>
      </c>
      <c r="I289" s="129"/>
      <c r="J289" s="32"/>
      <c r="K289" s="27"/>
    </row>
    <row r="290" spans="1:11" outlineLevel="2" x14ac:dyDescent="0.35">
      <c r="A290" s="2" t="s">
        <v>302</v>
      </c>
      <c r="B290" s="21" t="s">
        <v>25</v>
      </c>
      <c r="C290" s="22"/>
      <c r="D290" s="117">
        <f>SUM(E290:I290)</f>
        <v>119.29996</v>
      </c>
      <c r="E290" s="13">
        <v>2.23</v>
      </c>
      <c r="F290" s="49">
        <v>18.715</v>
      </c>
      <c r="G290" s="13">
        <v>5.96</v>
      </c>
      <c r="H290" s="110">
        <v>92.394959999999998</v>
      </c>
      <c r="I290" s="26">
        <v>0</v>
      </c>
      <c r="J290" s="23"/>
      <c r="K290" s="13"/>
    </row>
    <row r="291" spans="1:11" outlineLevel="2" x14ac:dyDescent="0.35">
      <c r="A291" s="2" t="s">
        <v>303</v>
      </c>
      <c r="B291" s="21" t="s">
        <v>25</v>
      </c>
      <c r="C291" s="22"/>
      <c r="D291" s="117">
        <f>SUM(E291:I291)</f>
        <v>1685.8616500000001</v>
      </c>
      <c r="E291" s="13">
        <v>24.27</v>
      </c>
      <c r="F291" s="13">
        <v>976.80600000000004</v>
      </c>
      <c r="G291" s="49">
        <v>6.8436500000000002</v>
      </c>
      <c r="H291" s="110">
        <v>677.94200000000001</v>
      </c>
      <c r="I291" s="26">
        <v>0</v>
      </c>
      <c r="J291" s="23"/>
      <c r="K291" s="13"/>
    </row>
    <row r="292" spans="1:11" outlineLevel="2" x14ac:dyDescent="0.35">
      <c r="A292" s="28" t="s">
        <v>304</v>
      </c>
      <c r="B292" s="29" t="s">
        <v>25</v>
      </c>
      <c r="C292" s="63"/>
      <c r="D292" s="138">
        <f>SUM(D290:D291)</f>
        <v>1805.1616100000001</v>
      </c>
      <c r="E292" s="27">
        <v>26.5</v>
      </c>
      <c r="F292" s="27">
        <v>995.52099999999996</v>
      </c>
      <c r="G292" s="27">
        <v>12.803649999999999</v>
      </c>
      <c r="H292" s="48">
        <v>770.33695999999998</v>
      </c>
      <c r="I292" s="34">
        <v>0</v>
      </c>
      <c r="J292" s="32"/>
      <c r="K292" s="27"/>
    </row>
    <row r="293" spans="1:11" outlineLevel="2" x14ac:dyDescent="0.35">
      <c r="A293" s="2" t="s">
        <v>305</v>
      </c>
      <c r="B293" s="21" t="s">
        <v>25</v>
      </c>
      <c r="C293" s="22"/>
      <c r="D293" s="117">
        <f>SUM(E293:I293)</f>
        <v>501.62595999999996</v>
      </c>
      <c r="E293" s="13">
        <v>2.23</v>
      </c>
      <c r="F293" s="13">
        <v>6.9610000000000003</v>
      </c>
      <c r="G293" s="13">
        <v>423.4</v>
      </c>
      <c r="H293" s="110">
        <v>69.034959999999998</v>
      </c>
      <c r="I293" s="26">
        <v>0</v>
      </c>
      <c r="J293" s="23"/>
      <c r="K293" s="13"/>
    </row>
    <row r="294" spans="1:11" outlineLevel="2" x14ac:dyDescent="0.35">
      <c r="A294" s="2" t="s">
        <v>306</v>
      </c>
      <c r="B294" s="21" t="s">
        <v>25</v>
      </c>
      <c r="C294" s="22"/>
      <c r="D294" s="117">
        <f>SUM(E294:I294)</f>
        <v>719.83600000000001</v>
      </c>
      <c r="E294" s="13">
        <v>0</v>
      </c>
      <c r="F294" s="13">
        <v>697.35699999999997</v>
      </c>
      <c r="G294" s="13">
        <v>0</v>
      </c>
      <c r="H294" s="110">
        <v>22.478999999999999</v>
      </c>
      <c r="I294" s="26">
        <v>0</v>
      </c>
      <c r="J294" s="23"/>
      <c r="K294" s="13"/>
    </row>
    <row r="295" spans="1:11" outlineLevel="2" x14ac:dyDescent="0.35">
      <c r="A295" s="28" t="s">
        <v>307</v>
      </c>
      <c r="B295" s="29" t="s">
        <v>25</v>
      </c>
      <c r="C295" s="63"/>
      <c r="D295" s="138">
        <f>D293+D294</f>
        <v>1221.4619600000001</v>
      </c>
      <c r="E295" s="27">
        <v>2.23</v>
      </c>
      <c r="F295" s="27">
        <v>704.31799999999998</v>
      </c>
      <c r="G295" s="27">
        <v>423.4</v>
      </c>
      <c r="H295" s="48">
        <v>91.513959999999997</v>
      </c>
      <c r="I295" s="34">
        <v>0</v>
      </c>
      <c r="J295" s="32"/>
      <c r="K295" s="27"/>
    </row>
    <row r="296" spans="1:11" ht="26" outlineLevel="2" x14ac:dyDescent="0.35">
      <c r="A296" s="2" t="s">
        <v>308</v>
      </c>
      <c r="B296" s="21" t="s">
        <v>25</v>
      </c>
      <c r="C296" s="22"/>
      <c r="D296" s="117">
        <f>SUM(E296:I296)</f>
        <v>36.830999999999996</v>
      </c>
      <c r="E296" s="13">
        <v>0</v>
      </c>
      <c r="F296" s="13">
        <v>11.750999999999999</v>
      </c>
      <c r="G296" s="13">
        <v>0</v>
      </c>
      <c r="H296" s="13">
        <v>25.08</v>
      </c>
      <c r="I296" s="13">
        <v>0</v>
      </c>
      <c r="J296" s="23"/>
      <c r="K296" s="13"/>
    </row>
    <row r="297" spans="1:11" ht="26" outlineLevel="2" x14ac:dyDescent="0.35">
      <c r="A297" s="2" t="s">
        <v>309</v>
      </c>
      <c r="B297" s="21" t="s">
        <v>25</v>
      </c>
      <c r="C297" s="22"/>
      <c r="D297" s="117">
        <f>SUM(E297:I297)</f>
        <v>80879.182000000001</v>
      </c>
      <c r="E297" s="13">
        <v>24.27</v>
      </c>
      <c r="F297" s="13">
        <v>279.44900000000001</v>
      </c>
      <c r="G297" s="13">
        <v>79920</v>
      </c>
      <c r="H297" s="49">
        <v>655.46299999999997</v>
      </c>
      <c r="I297" s="13">
        <v>0</v>
      </c>
      <c r="J297" s="23"/>
      <c r="K297" s="13"/>
    </row>
    <row r="298" spans="1:11" outlineLevel="2" x14ac:dyDescent="0.35">
      <c r="A298" s="28" t="s">
        <v>310</v>
      </c>
      <c r="B298" s="29" t="s">
        <v>25</v>
      </c>
      <c r="C298" s="63"/>
      <c r="D298" s="138">
        <f>D296+D297</f>
        <v>80916.013000000006</v>
      </c>
      <c r="E298" s="27">
        <v>24.27</v>
      </c>
      <c r="F298" s="27">
        <v>291.2</v>
      </c>
      <c r="G298" s="27">
        <v>79920</v>
      </c>
      <c r="H298" s="48">
        <v>680.54300000000001</v>
      </c>
      <c r="I298" s="34">
        <v>0</v>
      </c>
      <c r="J298" s="32"/>
      <c r="K298" s="27"/>
    </row>
    <row r="299" spans="1:11" outlineLevel="1" x14ac:dyDescent="0.35">
      <c r="A299" s="111" t="s">
        <v>311</v>
      </c>
      <c r="B299" s="112"/>
      <c r="C299" s="113" t="s">
        <v>9</v>
      </c>
      <c r="D299" s="113" t="s">
        <v>9</v>
      </c>
      <c r="E299" s="114"/>
      <c r="F299" s="114"/>
      <c r="G299" s="114"/>
      <c r="H299" s="115"/>
      <c r="I299" s="116"/>
      <c r="J299" s="23"/>
      <c r="K299" s="11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KPI CAOUTCHOUC NATUREL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Koffi Guillaume KOUADIO</cp:lastModifiedBy>
  <dcterms:created xsi:type="dcterms:W3CDTF">2024-03-19T11:25:31Z</dcterms:created>
  <dcterms:modified xsi:type="dcterms:W3CDTF">2025-01-14T17:46:30Z</dcterms:modified>
</cp:coreProperties>
</file>